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78" activeTab="1"/>
  </bookViews>
  <sheets>
    <sheet name="faqja e pare" sheetId="1" r:id="rId1"/>
    <sheet name="AKTIVET" sheetId="2" r:id="rId2"/>
    <sheet name="DETYRIMET DHE KAPITALI" sheetId="3" r:id="rId3"/>
    <sheet name="Pasq. te ardhura shpenzime" sheetId="4" r:id="rId4"/>
    <sheet name="Cash flow direkte" sheetId="5" r:id="rId5"/>
    <sheet name="pasqyra e ndrysh.te kapitalit" sheetId="6" r:id="rId6"/>
  </sheets>
  <definedNames/>
  <calcPr fullCalcOnLoad="1"/>
</workbook>
</file>

<file path=xl/comments3.xml><?xml version="1.0" encoding="utf-8"?>
<comments xmlns="http://schemas.openxmlformats.org/spreadsheetml/2006/main">
  <authors>
    <author>Besa</author>
  </authors>
  <commentList>
    <comment ref="D14" authorId="0">
      <text>
        <r>
          <rPr>
            <b/>
            <sz val="8"/>
            <rFont val="Tahoma"/>
            <family val="0"/>
          </rPr>
          <t>Besa:</t>
        </r>
        <r>
          <rPr>
            <sz val="8"/>
            <rFont val="Tahoma"/>
            <family val="0"/>
          </rPr>
          <t xml:space="preserve">
eshte zbritur mardhenia me Filialin </t>
        </r>
      </text>
    </comment>
    <comment ref="E14" authorId="0">
      <text>
        <r>
          <rPr>
            <b/>
            <sz val="8"/>
            <rFont val="Tahoma"/>
            <family val="0"/>
          </rPr>
          <t>Besa:</t>
        </r>
        <r>
          <rPr>
            <sz val="8"/>
            <rFont val="Tahoma"/>
            <family val="0"/>
          </rPr>
          <t xml:space="preserve">
eshte zbritur mardhenia me Filialin </t>
        </r>
      </text>
    </comment>
    <comment ref="D15" authorId="0">
      <text>
        <r>
          <rPr>
            <b/>
            <sz val="8"/>
            <rFont val="Tahoma"/>
            <family val="0"/>
          </rPr>
          <t>Besa:</t>
        </r>
        <r>
          <rPr>
            <sz val="8"/>
            <rFont val="Tahoma"/>
            <family val="0"/>
          </rPr>
          <t xml:space="preserve">
Pagat e Kosoves
</t>
        </r>
      </text>
    </comment>
  </commentList>
</comments>
</file>

<file path=xl/sharedStrings.xml><?xml version="1.0" encoding="utf-8"?>
<sst xmlns="http://schemas.openxmlformats.org/spreadsheetml/2006/main" count="263" uniqueCount="210">
  <si>
    <t>Shumat shprehen ne leke, perndryshe shkruhet</t>
  </si>
  <si>
    <t>AKTIVET</t>
  </si>
  <si>
    <t>Shenime</t>
  </si>
  <si>
    <t>I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</si>
  <si>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</si>
  <si>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</si>
  <si>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</si>
  <si>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</si>
  <si>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</si>
  <si>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</si>
  <si>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</si>
  <si>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</si>
  <si>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</si>
  <si>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</si>
  <si>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</si>
  <si>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</si>
  <si>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</si>
  <si>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</si>
  <si>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</si>
  <si>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</si>
  <si>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</si>
  <si>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</si>
  <si>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</si>
  <si>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</si>
  <si>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</si>
  <si>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</si>
  <si>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</si>
  <si>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</si>
  <si>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</si>
  <si>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</si>
  <si>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</si>
  <si>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</si>
  <si>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</si>
  <si>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</si>
  <si>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</si>
  <si>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</si>
  <si>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</si>
  <si>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</si>
  <si>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</si>
  <si>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</si>
  <si>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</si>
  <si>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</si>
  <si>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</si>
  <si>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</si>
  <si>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</si>
  <si>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</si>
  <si>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</si>
  <si>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</si>
  <si>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</si>
  <si>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</si>
  <si>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</si>
  <si>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</si>
  <si>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</si>
  <si>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</si>
  <si>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</si>
  <si>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</si>
  <si>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</si>
  <si>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</si>
  <si>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</si>
  <si>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</si>
  <si>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</si>
  <si>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</si>
  <si>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</si>
  <si>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</si>
  <si>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</si>
  <si>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</si>
  <si>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</si>
  <si>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</si>
  <si>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</si>
  <si>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</si>
  <si>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</si>
  <si>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</si>
  <si>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</si>
  <si>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</si>
  <si>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</si>
  <si>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</si>
  <si>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</si>
  <si>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</si>
  <si>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</si>
  <si>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</si>
  <si>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</si>
  <si>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</si>
  <si>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</si>
  <si>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</si>
  <si>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</si>
  <si>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</si>
  <si>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</si>
  <si>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</si>
  <si>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</si>
  <si>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</si>
  <si>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TOTALI I DETYRIMEVE</t>
  </si>
  <si>
    <t>nr</t>
  </si>
  <si>
    <t>Pershkrimi i elementeve</t>
  </si>
  <si>
    <t>Shitjet neto</t>
  </si>
  <si>
    <t>Te ardhurat e tjera nga veprimtarite e shfrytezimit</t>
  </si>
  <si>
    <t>Ndryshimet ne inventarin e produkteve te gatshme dhe prodhimit ne proces.</t>
  </si>
  <si>
    <t>Pagat e personelit</t>
  </si>
  <si>
    <t>Amortizimi dhe zhvleresimet</t>
  </si>
  <si>
    <t>Te ardhurat dhe shpenzimet nga pjesemarrjet</t>
  </si>
  <si>
    <t>Fitimet (humbjet) nga kursi i kembimit</t>
  </si>
  <si>
    <t>Te ardhura dhe shpenzime te tjera financiare</t>
  </si>
  <si>
    <t>Shpenzimet e tatimit mbi fitimin</t>
  </si>
  <si>
    <t>Tatim mbi fitimin i paguar</t>
  </si>
  <si>
    <t>Dividentet e Arketuar</t>
  </si>
  <si>
    <t>Emetimi i kapitalit aksionar</t>
  </si>
  <si>
    <t>Mjetet monetare ne fillim te periudhes kontabel</t>
  </si>
  <si>
    <t>Mjetet monetare ne fund te perudhes kontabel</t>
  </si>
  <si>
    <t>Kapitali aksionar qe i perket aksionareve te shoqerise meme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</si>
  <si>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</si>
  <si>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</si>
  <si>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</si>
  <si>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</si>
  <si>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</si>
  <si>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</si>
  <si>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</si>
  <si>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</si>
  <si>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</si>
  <si>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</si>
  <si>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</si>
  <si>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</si>
  <si>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Rezerva rivleresimi i AAGJ</t>
  </si>
  <si>
    <t>Transferim ne detyrimet</t>
  </si>
  <si>
    <t>Blerje aksionesh thesari</t>
  </si>
  <si>
    <t>Terheqje kapitali per zvogelim</t>
  </si>
  <si>
    <t>Aksionet e thesarit</t>
  </si>
  <si>
    <t xml:space="preserve">GJOKA KONSTRUKSION </t>
  </si>
  <si>
    <t>Aktivet Afatshkurtra</t>
  </si>
  <si>
    <r>
      <t xml:space="preserve">Parapagesat per furnizime </t>
    </r>
    <r>
      <rPr>
        <i/>
        <sz val="10"/>
        <color indexed="10"/>
        <rFont val="Arial"/>
        <family val="2"/>
      </rPr>
      <t>(419)</t>
    </r>
  </si>
  <si>
    <t>Totali i Shpenzimeve (5-8)</t>
  </si>
  <si>
    <t>Fitimi apo humbja nga veprimtaria kryesore (1+2+3-(5-8)</t>
  </si>
  <si>
    <t>Pasqyra e fluksit monetar - Metoda direkte</t>
  </si>
  <si>
    <t>Interes I paguar</t>
  </si>
  <si>
    <t>Interes I arketuar</t>
  </si>
  <si>
    <t>Fluksi monetar nga aktivitetet financiare</t>
  </si>
  <si>
    <t>Pagesat e detyrimeve te pagesave te qirave financiare</t>
  </si>
  <si>
    <t>Dividente te paguar</t>
  </si>
  <si>
    <t>Rritja / Renia neto e mjeteve monetare</t>
  </si>
  <si>
    <t>Efekte te ndryshimeve te kurseve te kembimit gjate konsolidimit</t>
  </si>
  <si>
    <t>A</t>
  </si>
  <si>
    <t>B</t>
  </si>
  <si>
    <t>C</t>
  </si>
  <si>
    <t xml:space="preserve">     Emertimi dhe Forma ligjore</t>
  </si>
  <si>
    <t xml:space="preserve">     NIPT-i</t>
  </si>
  <si>
    <t xml:space="preserve">     Adresa e Selise</t>
  </si>
  <si>
    <t xml:space="preserve">    Data e krijimit</t>
  </si>
  <si>
    <t xml:space="preserve">    Nr.i Regjistrit Tregtar</t>
  </si>
  <si>
    <t xml:space="preserve">    Veprimtaria Kryesore</t>
  </si>
  <si>
    <t>PASQYRAT FINANCIARE</t>
  </si>
  <si>
    <t>(Ne zbatim te Standartit Kombetar te Kontabilitetit nr.2  dhe Ligjit Nr.9228, Date 29.04.2004
 "Per Kontabilitetin dhe Pasqyrat Financiare")</t>
  </si>
  <si>
    <t>PO</t>
  </si>
  <si>
    <t>Pasqyrat Financiare jane te konsoliduara</t>
  </si>
  <si>
    <t>Pasqyrat Financiare jane te shprehura ne</t>
  </si>
  <si>
    <t>LEKE</t>
  </si>
  <si>
    <t>Pasqyrat Financiare jane te rrumbullakosura ne</t>
  </si>
  <si>
    <t>Periudha Kontabel e Pasqyrave Financiare</t>
  </si>
  <si>
    <t xml:space="preserve">Pasqyrat financiare jane miratuar nga Administratori me date </t>
  </si>
  <si>
    <t>Administrator</t>
  </si>
  <si>
    <t>GJOKA KONSTRUKSION SHA</t>
  </si>
  <si>
    <t>J 91815014 U</t>
  </si>
  <si>
    <t>TIRANE</t>
  </si>
  <si>
    <t>Ndertim</t>
  </si>
  <si>
    <t>RROK GJOKA</t>
  </si>
  <si>
    <t>Financieri :</t>
  </si>
  <si>
    <t>__________________________</t>
  </si>
  <si>
    <t>Pasqyrat Financiare jane individuale</t>
  </si>
  <si>
    <t>JO</t>
  </si>
  <si>
    <t>Materialet e Konsumuara</t>
  </si>
  <si>
    <t>Kosto e Punes</t>
  </si>
  <si>
    <t>a</t>
  </si>
  <si>
    <t>b</t>
  </si>
  <si>
    <t>Sigurimet shoqerore dhe shendetsore</t>
  </si>
  <si>
    <t>Shuma (a,b)</t>
  </si>
  <si>
    <t>Shpenzime te tjera</t>
  </si>
  <si>
    <t>Te ardhurat dhe shpenzimet nga njesite e konstrolluara</t>
  </si>
  <si>
    <t>Te ardhura dhe shpenzimet financiare nga</t>
  </si>
  <si>
    <t>Investime te tjera financiare afatgjata</t>
  </si>
  <si>
    <t>Interesi</t>
  </si>
  <si>
    <t>c</t>
  </si>
  <si>
    <t>d</t>
  </si>
  <si>
    <t>Totali (a-d)</t>
  </si>
  <si>
    <t>Totali I te Ardhurave dhe Shpenzimeve financiare</t>
  </si>
  <si>
    <t xml:space="preserve">Fitimi (humbja) para tatimit </t>
  </si>
  <si>
    <t xml:space="preserve">Fitimi (humbja) neto i vitit financiar </t>
  </si>
  <si>
    <t>Elemente te pasqyrave te konsoliduara</t>
  </si>
  <si>
    <t>Fluksi  I parave nga veprimtarite e shfrytezimit</t>
  </si>
  <si>
    <t>Parate e arketuara nga klientet</t>
  </si>
  <si>
    <t>Parate e paguara ndaj furnitoreve dhe punonjesve</t>
  </si>
  <si>
    <t>Parate te ardhura/paguara nga veprimtarite</t>
  </si>
  <si>
    <t>Shuma (Para neto nga veprimtarite e shfrytezimit)</t>
  </si>
  <si>
    <t>Fluksi I parave nga veprimtarite investuese</t>
  </si>
  <si>
    <t>Pagese per blerje te kompanive te kontrolluara</t>
  </si>
  <si>
    <t>Pagese per blerje e aktiveve aftagjata materiale</t>
  </si>
  <si>
    <t xml:space="preserve">Arketimet nga shitja e pajisjeve </t>
  </si>
  <si>
    <t>Para neto te perdorura ne veprimtarite investuese</t>
  </si>
  <si>
    <t>Arketime nga emetimi I kapitalit aksionar</t>
  </si>
  <si>
    <t>Arketime nga huamarrje afatgjata</t>
  </si>
  <si>
    <t>Paraja neto e perdorur ne veprimtarite financiare</t>
  </si>
  <si>
    <t>Pozicioni me 31 Dhjetor 2009</t>
  </si>
  <si>
    <t>Viti 2010</t>
  </si>
  <si>
    <t>Nga 01.01.2010</t>
  </si>
  <si>
    <t>Deri 31.12.2010</t>
  </si>
  <si>
    <t>30.03.2011</t>
  </si>
  <si>
    <t xml:space="preserve">                        Pasqyrat financiare per periudhen ushtrimore qe mbyllet me 31.12.2010 dhe shenimet shpjeguese</t>
  </si>
  <si>
    <t>Pasqyra e ndryshimit te Kapitalit gjate periudhes 1 Janar 2010 deri me 31 Dhjetor 2010</t>
  </si>
  <si>
    <t>Pozicioni me 31 Dhjetor 2010</t>
  </si>
  <si>
    <t>1. Pasqyra e Bilancit Kontabel me 31 Dhjetor 2010</t>
  </si>
  <si>
    <t>Pasqyrat financiare per periudhen ushtrimore qe mbyllet me 31.12.2010 dhe shenimet shpjeguese</t>
  </si>
  <si>
    <t>2. Pasqyra e te Ardhurave dhe Shpenzimeve te Periudhes 1 Janar deri me 31 Dhjetor 2010</t>
  </si>
  <si>
    <t>3. Pasqyra e Flukseve Monetare per Periudhen 1 Janar deri me 31 Dhjetor 2010</t>
  </si>
  <si>
    <t>Pagesa te pacaktuara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</si>
</sst>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8"/>
      <name val="Tahoma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u val="single"/>
      <sz val="14"/>
      <color indexed="8"/>
      <name val="Calibri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34" borderId="23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35" xfId="0" applyBorder="1" applyAlignment="1">
      <alignment/>
    </xf>
    <xf numFmtId="0" fontId="2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3" fontId="1" fillId="35" borderId="19" xfId="0" applyNumberFormat="1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3" fontId="4" fillId="35" borderId="27" xfId="0" applyNumberFormat="1" applyFont="1" applyFill="1" applyBorder="1" applyAlignment="1">
      <alignment/>
    </xf>
    <xf numFmtId="3" fontId="4" fillId="35" borderId="37" xfId="0" applyNumberFormat="1" applyFont="1" applyFill="1" applyBorder="1" applyAlignment="1">
      <alignment/>
    </xf>
    <xf numFmtId="3" fontId="4" fillId="35" borderId="38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3" fontId="4" fillId="35" borderId="36" xfId="0" applyNumberFormat="1" applyFont="1" applyFill="1" applyBorder="1" applyAlignment="1">
      <alignment/>
    </xf>
    <xf numFmtId="3" fontId="1" fillId="35" borderId="25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3" fontId="1" fillId="35" borderId="17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5" borderId="37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1" fillId="0" borderId="0" xfId="0" applyNumberFormat="1" applyFont="1" applyAlignment="1">
      <alignment/>
    </xf>
    <xf numFmtId="3" fontId="0" fillId="35" borderId="25" xfId="0" applyNumberFormat="1" applyFill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 wrapText="1"/>
    </xf>
    <xf numFmtId="3" fontId="1" fillId="35" borderId="49" xfId="0" applyNumberFormat="1" applyFont="1" applyFill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35" borderId="12" xfId="0" applyNumberFormat="1" applyFill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3" fontId="1" fillId="35" borderId="19" xfId="0" applyNumberFormat="1" applyFont="1" applyFill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35" borderId="36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35" borderId="19" xfId="0" applyNumberFormat="1" applyFont="1" applyFill="1" applyBorder="1" applyAlignment="1">
      <alignment vertical="center"/>
    </xf>
    <xf numFmtId="3" fontId="13" fillId="35" borderId="50" xfId="0" applyNumberFormat="1" applyFont="1" applyFill="1" applyBorder="1" applyAlignment="1">
      <alignment vertical="center"/>
    </xf>
    <xf numFmtId="172" fontId="10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" fillId="0" borderId="25" xfId="0" applyFont="1" applyBorder="1" applyAlignment="1">
      <alignment/>
    </xf>
    <xf numFmtId="3" fontId="14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0" xfId="42" applyNumberFormat="1" applyFont="1" applyAlignment="1">
      <alignment vertical="center"/>
    </xf>
    <xf numFmtId="176" fontId="0" fillId="0" borderId="35" xfId="42" applyNumberFormat="1" applyFont="1" applyBorder="1" applyAlignment="1">
      <alignment vertical="center"/>
    </xf>
    <xf numFmtId="176" fontId="1" fillId="0" borderId="52" xfId="42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23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45" xfId="0" applyFont="1" applyBorder="1" applyAlignment="1">
      <alignment/>
    </xf>
    <xf numFmtId="0" fontId="9" fillId="0" borderId="46" xfId="0" applyFont="1" applyBorder="1" applyAlignment="1">
      <alignment vertical="center" wrapText="1"/>
    </xf>
    <xf numFmtId="0" fontId="4" fillId="0" borderId="46" xfId="0" applyFont="1" applyBorder="1" applyAlignment="1">
      <alignment/>
    </xf>
    <xf numFmtId="3" fontId="9" fillId="0" borderId="4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4" fillId="0" borderId="56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1" fillId="35" borderId="61" xfId="0" applyNumberFormat="1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4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63" xfId="0" applyNumberFormat="1" applyFont="1" applyFill="1" applyBorder="1" applyAlignment="1">
      <alignment/>
    </xf>
    <xf numFmtId="3" fontId="1" fillId="0" borderId="59" xfId="0" applyNumberFormat="1" applyFont="1" applyBorder="1" applyAlignment="1">
      <alignment/>
    </xf>
    <xf numFmtId="3" fontId="4" fillId="35" borderId="6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35" xfId="0" applyNumberFormat="1" applyBorder="1" applyAlignment="1">
      <alignment/>
    </xf>
    <xf numFmtId="176" fontId="0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0" fontId="25" fillId="0" borderId="0" xfId="57" applyFont="1">
      <alignment/>
      <protection/>
    </xf>
    <xf numFmtId="0" fontId="26" fillId="0" borderId="64" xfId="57" applyFont="1" applyBorder="1">
      <alignment/>
      <protection/>
    </xf>
    <xf numFmtId="0" fontId="26" fillId="0" borderId="65" xfId="57" applyFont="1" applyBorder="1">
      <alignment/>
      <protection/>
    </xf>
    <xf numFmtId="0" fontId="26" fillId="0" borderId="66" xfId="57" applyFont="1" applyBorder="1">
      <alignment/>
      <protection/>
    </xf>
    <xf numFmtId="0" fontId="27" fillId="0" borderId="67" xfId="57" applyFont="1" applyBorder="1">
      <alignment/>
      <protection/>
    </xf>
    <xf numFmtId="0" fontId="27" fillId="0" borderId="0" xfId="57" applyFont="1" applyBorder="1">
      <alignment/>
      <protection/>
    </xf>
    <xf numFmtId="0" fontId="28" fillId="0" borderId="35" xfId="57" applyFont="1" applyBorder="1">
      <alignment/>
      <protection/>
    </xf>
    <xf numFmtId="0" fontId="28" fillId="0" borderId="0" xfId="57" applyFont="1" applyBorder="1">
      <alignment/>
      <protection/>
    </xf>
    <xf numFmtId="0" fontId="26" fillId="0" borderId="68" xfId="57" applyFont="1" applyBorder="1">
      <alignment/>
      <protection/>
    </xf>
    <xf numFmtId="0" fontId="29" fillId="0" borderId="0" xfId="0" applyFont="1" applyAlignment="1">
      <alignment/>
    </xf>
    <xf numFmtId="0" fontId="26" fillId="0" borderId="67" xfId="57" applyFont="1" applyBorder="1">
      <alignment/>
      <protection/>
    </xf>
    <xf numFmtId="0" fontId="26" fillId="0" borderId="0" xfId="57" applyFont="1" applyBorder="1">
      <alignment/>
      <protection/>
    </xf>
    <xf numFmtId="0" fontId="28" fillId="0" borderId="0" xfId="57" applyFont="1" applyBorder="1" applyAlignment="1">
      <alignment/>
      <protection/>
    </xf>
    <xf numFmtId="0" fontId="28" fillId="0" borderId="68" xfId="57" applyFont="1" applyBorder="1" applyAlignment="1">
      <alignment/>
      <protection/>
    </xf>
    <xf numFmtId="0" fontId="26" fillId="0" borderId="35" xfId="57" applyFont="1" applyBorder="1">
      <alignment/>
      <protection/>
    </xf>
    <xf numFmtId="0" fontId="28" fillId="0" borderId="69" xfId="57" applyFont="1" applyBorder="1">
      <alignment/>
      <protection/>
    </xf>
    <xf numFmtId="0" fontId="26" fillId="0" borderId="69" xfId="57" applyFont="1" applyBorder="1">
      <alignment/>
      <protection/>
    </xf>
    <xf numFmtId="0" fontId="26" fillId="0" borderId="70" xfId="57" applyFont="1" applyBorder="1">
      <alignment/>
      <protection/>
    </xf>
    <xf numFmtId="0" fontId="26" fillId="0" borderId="71" xfId="57" applyFont="1" applyBorder="1">
      <alignment/>
      <protection/>
    </xf>
    <xf numFmtId="0" fontId="26" fillId="0" borderId="72" xfId="57" applyFont="1" applyBorder="1">
      <alignment/>
      <protection/>
    </xf>
    <xf numFmtId="0" fontId="30" fillId="0" borderId="67" xfId="57" applyFont="1" applyBorder="1">
      <alignment/>
      <protection/>
    </xf>
    <xf numFmtId="0" fontId="30" fillId="0" borderId="0" xfId="57" applyFont="1" applyBorder="1">
      <alignment/>
      <protection/>
    </xf>
    <xf numFmtId="176" fontId="0" fillId="0" borderId="0" xfId="0" applyNumberFormat="1" applyAlignment="1">
      <alignment/>
    </xf>
    <xf numFmtId="37" fontId="9" fillId="0" borderId="25" xfId="0" applyNumberFormat="1" applyFont="1" applyBorder="1" applyAlignment="1">
      <alignment vertical="center"/>
    </xf>
    <xf numFmtId="37" fontId="9" fillId="0" borderId="18" xfId="0" applyNumberFormat="1" applyFont="1" applyBorder="1" applyAlignment="1">
      <alignment vertical="center"/>
    </xf>
    <xf numFmtId="37" fontId="4" fillId="0" borderId="25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 vertical="center"/>
    </xf>
    <xf numFmtId="3" fontId="31" fillId="0" borderId="25" xfId="0" applyNumberFormat="1" applyFont="1" applyBorder="1" applyAlignment="1">
      <alignment/>
    </xf>
    <xf numFmtId="3" fontId="31" fillId="0" borderId="18" xfId="0" applyNumberFormat="1" applyFont="1" applyBorder="1" applyAlignment="1">
      <alignment/>
    </xf>
    <xf numFmtId="3" fontId="31" fillId="35" borderId="25" xfId="0" applyNumberFormat="1" applyFont="1" applyFill="1" applyBorder="1" applyAlignment="1">
      <alignment/>
    </xf>
    <xf numFmtId="3" fontId="31" fillId="35" borderId="18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23" fillId="0" borderId="54" xfId="0" applyNumberFormat="1" applyFont="1" applyBorder="1" applyAlignment="1">
      <alignment/>
    </xf>
    <xf numFmtId="0" fontId="12" fillId="0" borderId="73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37" fontId="1" fillId="35" borderId="12" xfId="0" applyNumberFormat="1" applyFont="1" applyFill="1" applyBorder="1" applyAlignment="1">
      <alignment vertical="center"/>
    </xf>
    <xf numFmtId="0" fontId="15" fillId="0" borderId="77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5" fillId="0" borderId="78" xfId="0" applyFont="1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vertical="center"/>
    </xf>
    <xf numFmtId="0" fontId="15" fillId="0" borderId="80" xfId="0" applyFont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0" fontId="12" fillId="0" borderId="81" xfId="0" applyFont="1" applyBorder="1" applyAlignment="1">
      <alignment horizontal="left" vertical="center" wrapText="1"/>
    </xf>
    <xf numFmtId="176" fontId="1" fillId="0" borderId="49" xfId="42" applyNumberFormat="1" applyFont="1" applyFill="1" applyBorder="1" applyAlignment="1">
      <alignment vertical="center"/>
    </xf>
    <xf numFmtId="0" fontId="12" fillId="0" borderId="82" xfId="0" applyFont="1" applyBorder="1" applyAlignment="1">
      <alignment horizontal="left" vertical="center" wrapText="1"/>
    </xf>
    <xf numFmtId="37" fontId="1" fillId="35" borderId="54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1" fillId="35" borderId="17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52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7" fontId="1" fillId="0" borderId="17" xfId="0" applyNumberFormat="1" applyFont="1" applyFill="1" applyBorder="1" applyAlignment="1">
      <alignment vertical="center"/>
    </xf>
    <xf numFmtId="37" fontId="1" fillId="35" borderId="55" xfId="0" applyNumberFormat="1" applyFont="1" applyFill="1" applyBorder="1" applyAlignment="1">
      <alignment vertical="center"/>
    </xf>
    <xf numFmtId="3" fontId="9" fillId="0" borderId="47" xfId="0" applyNumberFormat="1" applyFont="1" applyBorder="1" applyAlignment="1">
      <alignment/>
    </xf>
    <xf numFmtId="0" fontId="3" fillId="33" borderId="39" xfId="0" applyFont="1" applyFill="1" applyBorder="1" applyAlignment="1">
      <alignment horizontal="center"/>
    </xf>
    <xf numFmtId="176" fontId="1" fillId="0" borderId="50" xfId="42" applyNumberFormat="1" applyFont="1" applyFill="1" applyBorder="1" applyAlignment="1">
      <alignment vertical="center"/>
    </xf>
    <xf numFmtId="0" fontId="12" fillId="0" borderId="75" xfId="0" applyFont="1" applyBorder="1" applyAlignment="1">
      <alignment horizontal="left" vertical="center" wrapText="1"/>
    </xf>
    <xf numFmtId="176" fontId="1" fillId="0" borderId="22" xfId="42" applyNumberFormat="1" applyFont="1" applyBorder="1" applyAlignment="1">
      <alignment/>
    </xf>
    <xf numFmtId="0" fontId="28" fillId="0" borderId="67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68" xfId="57" applyFont="1" applyBorder="1" applyAlignment="1">
      <alignment horizontal="center"/>
      <protection/>
    </xf>
    <xf numFmtId="0" fontId="27" fillId="0" borderId="67" xfId="57" applyFont="1" applyBorder="1" applyAlignment="1">
      <alignment horizontal="center" wrapText="1"/>
      <protection/>
    </xf>
    <xf numFmtId="0" fontId="27" fillId="0" borderId="0" xfId="57" applyFont="1" applyBorder="1" applyAlignment="1">
      <alignment horizontal="center" wrapText="1"/>
      <protection/>
    </xf>
    <xf numFmtId="0" fontId="27" fillId="0" borderId="68" xfId="57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4" fillId="33" borderId="4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42"/>
  <sheetViews>
    <sheetView zoomScalePageLayoutView="0" workbookViewId="0" topLeftCell="A19">
      <selection activeCell="J15" sqref="J15"/>
    </sheetView>
  </sheetViews>
  <sheetFormatPr defaultColWidth="9.00390625" defaultRowHeight="12.75"/>
  <cols>
    <col min="1" max="1" width="4.8515625" style="196" customWidth="1"/>
    <col min="2" max="2" width="2.00390625" style="196" hidden="1" customWidth="1"/>
    <col min="3" max="4" width="9.00390625" style="196" customWidth="1"/>
    <col min="5" max="5" width="11.00390625" style="196" customWidth="1"/>
    <col min="6" max="6" width="15.57421875" style="196" customWidth="1"/>
    <col min="7" max="10" width="9.00390625" style="196" customWidth="1"/>
    <col min="11" max="12" width="6.57421875" style="196" customWidth="1"/>
    <col min="13" max="13" width="3.00390625" style="196" customWidth="1"/>
    <col min="14" max="14" width="2.140625" style="196" customWidth="1"/>
    <col min="15" max="15" width="3.140625" style="196" customWidth="1"/>
    <col min="16" max="16384" width="9.00390625" style="196" customWidth="1"/>
  </cols>
  <sheetData>
    <row r="1" ht="16.5" customHeight="1"/>
    <row r="2" ht="12" customHeight="1" thickBot="1"/>
    <row r="3" spans="3:12" ht="18.75" customHeight="1" thickTop="1"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3:12" ht="18.75">
      <c r="C4" s="200" t="s">
        <v>141</v>
      </c>
      <c r="D4" s="201"/>
      <c r="E4" s="201"/>
      <c r="F4" s="202" t="s">
        <v>157</v>
      </c>
      <c r="G4" s="202"/>
      <c r="H4" s="202"/>
      <c r="I4" s="203"/>
      <c r="J4" s="203"/>
      <c r="K4" s="203"/>
      <c r="L4" s="204"/>
    </row>
    <row r="5" spans="3:12" ht="18.75">
      <c r="C5" s="200" t="s">
        <v>142</v>
      </c>
      <c r="D5" s="201"/>
      <c r="E5" s="201"/>
      <c r="F5" s="202" t="s">
        <v>158</v>
      </c>
      <c r="G5" s="202"/>
      <c r="H5" s="202"/>
      <c r="I5" s="203"/>
      <c r="J5" s="203"/>
      <c r="K5" s="203"/>
      <c r="L5" s="204"/>
    </row>
    <row r="6" spans="3:12" ht="18.75">
      <c r="C6" s="200" t="s">
        <v>143</v>
      </c>
      <c r="D6" s="201"/>
      <c r="E6" s="201"/>
      <c r="F6" s="202" t="s">
        <v>159</v>
      </c>
      <c r="G6" s="202"/>
      <c r="H6" s="202"/>
      <c r="I6" s="203"/>
      <c r="J6" s="203"/>
      <c r="K6" s="203"/>
      <c r="L6" s="204"/>
    </row>
    <row r="7" spans="3:12" ht="18.75">
      <c r="C7" s="200"/>
      <c r="D7" s="201"/>
      <c r="E7" s="201"/>
      <c r="F7" s="203"/>
      <c r="G7" s="203"/>
      <c r="H7" s="203"/>
      <c r="I7" s="203"/>
      <c r="J7" s="203"/>
      <c r="K7" s="203"/>
      <c r="L7" s="204"/>
    </row>
    <row r="8" spans="3:15" ht="18.75">
      <c r="C8" s="200" t="s">
        <v>144</v>
      </c>
      <c r="D8" s="201"/>
      <c r="E8" s="201"/>
      <c r="F8" s="202">
        <v>1994</v>
      </c>
      <c r="G8" s="202"/>
      <c r="H8" s="202"/>
      <c r="I8" s="203"/>
      <c r="J8" s="203"/>
      <c r="K8" s="203"/>
      <c r="L8" s="204"/>
      <c r="O8" s="205"/>
    </row>
    <row r="9" spans="3:12" ht="18.75">
      <c r="C9" s="200" t="s">
        <v>145</v>
      </c>
      <c r="D9" s="201"/>
      <c r="E9" s="201"/>
      <c r="F9" s="202">
        <v>3708547</v>
      </c>
      <c r="G9" s="202"/>
      <c r="H9" s="202"/>
      <c r="I9" s="203"/>
      <c r="J9" s="203"/>
      <c r="K9" s="203"/>
      <c r="L9" s="204"/>
    </row>
    <row r="10" spans="3:12" ht="18.75">
      <c r="C10" s="200"/>
      <c r="D10" s="201"/>
      <c r="E10" s="201"/>
      <c r="F10" s="203"/>
      <c r="G10" s="203"/>
      <c r="H10" s="203"/>
      <c r="I10" s="203"/>
      <c r="J10" s="203"/>
      <c r="K10" s="203"/>
      <c r="L10" s="204"/>
    </row>
    <row r="11" spans="3:12" ht="18.75">
      <c r="C11" s="200" t="s">
        <v>146</v>
      </c>
      <c r="D11" s="201"/>
      <c r="E11" s="201"/>
      <c r="F11" s="202" t="s">
        <v>160</v>
      </c>
      <c r="G11" s="202"/>
      <c r="H11" s="202"/>
      <c r="I11" s="202"/>
      <c r="J11" s="203"/>
      <c r="K11" s="203"/>
      <c r="L11" s="204"/>
    </row>
    <row r="12" spans="3:12" ht="18.75">
      <c r="C12" s="200"/>
      <c r="D12" s="201"/>
      <c r="E12" s="201"/>
      <c r="F12" s="203"/>
      <c r="G12" s="203"/>
      <c r="H12" s="203"/>
      <c r="I12" s="203"/>
      <c r="J12" s="203"/>
      <c r="K12" s="203"/>
      <c r="L12" s="204"/>
    </row>
    <row r="13" spans="3:12" ht="18.75">
      <c r="C13" s="206"/>
      <c r="D13" s="207"/>
      <c r="E13" s="207"/>
      <c r="F13" s="207"/>
      <c r="G13" s="207"/>
      <c r="H13" s="207"/>
      <c r="I13" s="207"/>
      <c r="J13" s="207"/>
      <c r="K13" s="207"/>
      <c r="L13" s="204"/>
    </row>
    <row r="14" spans="3:12" ht="18.75">
      <c r="C14" s="206"/>
      <c r="D14" s="207"/>
      <c r="E14" s="207"/>
      <c r="F14" s="207"/>
      <c r="G14" s="207"/>
      <c r="H14" s="207"/>
      <c r="I14" s="207"/>
      <c r="J14" s="207"/>
      <c r="K14" s="207"/>
      <c r="L14" s="204"/>
    </row>
    <row r="15" spans="3:12" ht="18.75">
      <c r="C15" s="206"/>
      <c r="D15" s="207"/>
      <c r="E15" s="207"/>
      <c r="F15" s="207"/>
      <c r="G15" s="207"/>
      <c r="H15" s="207"/>
      <c r="I15" s="207"/>
      <c r="J15" s="207"/>
      <c r="K15" s="207"/>
      <c r="L15" s="204"/>
    </row>
    <row r="16" spans="3:12" ht="18.75">
      <c r="C16" s="206"/>
      <c r="D16" s="207"/>
      <c r="E16" s="207"/>
      <c r="F16" s="207"/>
      <c r="G16" s="207"/>
      <c r="H16" s="207"/>
      <c r="I16" s="207"/>
      <c r="J16" s="207"/>
      <c r="K16" s="207"/>
      <c r="L16" s="204"/>
    </row>
    <row r="17" spans="3:12" ht="15.75" customHeight="1">
      <c r="C17" s="271" t="s">
        <v>147</v>
      </c>
      <c r="D17" s="272"/>
      <c r="E17" s="272"/>
      <c r="F17" s="272"/>
      <c r="G17" s="272"/>
      <c r="H17" s="272"/>
      <c r="I17" s="272"/>
      <c r="J17" s="272"/>
      <c r="K17" s="272"/>
      <c r="L17" s="273"/>
    </row>
    <row r="18" spans="3:12" ht="30.75" customHeight="1">
      <c r="C18" s="274" t="s">
        <v>148</v>
      </c>
      <c r="D18" s="275"/>
      <c r="E18" s="275"/>
      <c r="F18" s="275"/>
      <c r="G18" s="275"/>
      <c r="H18" s="275"/>
      <c r="I18" s="275"/>
      <c r="J18" s="275"/>
      <c r="K18" s="275"/>
      <c r="L18" s="276"/>
    </row>
    <row r="19" spans="3:12" ht="18.75">
      <c r="C19" s="206"/>
      <c r="D19" s="207"/>
      <c r="E19" s="207"/>
      <c r="F19" s="207"/>
      <c r="G19" s="207"/>
      <c r="H19" s="207"/>
      <c r="I19" s="207"/>
      <c r="J19" s="207"/>
      <c r="K19" s="207"/>
      <c r="L19" s="204"/>
    </row>
    <row r="20" spans="3:12" ht="18.75">
      <c r="C20" s="206"/>
      <c r="D20" s="207"/>
      <c r="E20" s="207"/>
      <c r="F20" s="207"/>
      <c r="G20" s="207"/>
      <c r="H20" s="207"/>
      <c r="I20" s="207"/>
      <c r="J20" s="207"/>
      <c r="K20" s="207"/>
      <c r="L20" s="204"/>
    </row>
    <row r="21" spans="3:12" ht="18.75">
      <c r="C21" s="206"/>
      <c r="D21" s="207"/>
      <c r="E21" s="207"/>
      <c r="F21" s="207"/>
      <c r="G21" s="207"/>
      <c r="H21" s="207"/>
      <c r="I21" s="207"/>
      <c r="J21" s="207"/>
      <c r="K21" s="207"/>
      <c r="L21" s="204"/>
    </row>
    <row r="22" spans="3:12" ht="18.75">
      <c r="C22" s="206"/>
      <c r="D22" s="208"/>
      <c r="E22" s="208"/>
      <c r="F22" s="272" t="s">
        <v>198</v>
      </c>
      <c r="G22" s="272"/>
      <c r="H22" s="272"/>
      <c r="I22" s="208"/>
      <c r="J22" s="208"/>
      <c r="K22" s="208"/>
      <c r="L22" s="209"/>
    </row>
    <row r="23" spans="3:12" ht="18.75">
      <c r="C23" s="206"/>
      <c r="D23" s="207"/>
      <c r="E23" s="207"/>
      <c r="F23" s="207"/>
      <c r="G23" s="207"/>
      <c r="H23" s="207"/>
      <c r="I23" s="207"/>
      <c r="J23" s="207"/>
      <c r="K23" s="207"/>
      <c r="L23" s="204"/>
    </row>
    <row r="24" spans="3:12" ht="18.75">
      <c r="C24" s="206"/>
      <c r="D24" s="207"/>
      <c r="E24" s="207"/>
      <c r="F24" s="207"/>
      <c r="G24" s="207"/>
      <c r="H24" s="207"/>
      <c r="I24" s="207"/>
      <c r="J24" s="207"/>
      <c r="K24" s="207"/>
      <c r="L24" s="204"/>
    </row>
    <row r="25" spans="3:12" ht="18.75">
      <c r="C25" s="206"/>
      <c r="D25" s="207"/>
      <c r="E25" s="207"/>
      <c r="F25" s="207"/>
      <c r="G25" s="207"/>
      <c r="H25" s="207"/>
      <c r="I25" s="207"/>
      <c r="J25" s="207"/>
      <c r="K25" s="207"/>
      <c r="L25" s="204"/>
    </row>
    <row r="26" spans="3:12" ht="18.75">
      <c r="C26" s="206" t="s">
        <v>164</v>
      </c>
      <c r="D26" s="207"/>
      <c r="E26" s="207"/>
      <c r="F26" s="207"/>
      <c r="G26" s="207"/>
      <c r="H26" s="210"/>
      <c r="I26" s="210" t="s">
        <v>165</v>
      </c>
      <c r="J26" s="210"/>
      <c r="K26" s="207"/>
      <c r="L26" s="204"/>
    </row>
    <row r="27" spans="3:12" ht="18.75">
      <c r="C27" s="206" t="s">
        <v>150</v>
      </c>
      <c r="D27" s="207"/>
      <c r="E27" s="207"/>
      <c r="F27" s="207"/>
      <c r="G27" s="207"/>
      <c r="H27" s="210"/>
      <c r="I27" s="210" t="s">
        <v>149</v>
      </c>
      <c r="J27" s="210"/>
      <c r="K27" s="207"/>
      <c r="L27" s="204"/>
    </row>
    <row r="28" spans="3:12" ht="18.75">
      <c r="C28" s="206" t="s">
        <v>151</v>
      </c>
      <c r="D28" s="207"/>
      <c r="E28" s="207"/>
      <c r="F28" s="207"/>
      <c r="G28" s="207"/>
      <c r="H28" s="210"/>
      <c r="I28" s="210" t="s">
        <v>152</v>
      </c>
      <c r="J28" s="210"/>
      <c r="K28" s="207"/>
      <c r="L28" s="204"/>
    </row>
    <row r="29" spans="3:12" ht="18.75">
      <c r="C29" s="206" t="s">
        <v>153</v>
      </c>
      <c r="D29" s="207"/>
      <c r="E29" s="207"/>
      <c r="F29" s="207"/>
      <c r="G29" s="207"/>
      <c r="H29" s="210"/>
      <c r="I29" s="210"/>
      <c r="J29" s="210"/>
      <c r="K29" s="207"/>
      <c r="L29" s="204"/>
    </row>
    <row r="30" spans="3:12" ht="18.75">
      <c r="C30" s="206"/>
      <c r="D30" s="207"/>
      <c r="E30" s="207"/>
      <c r="F30" s="207"/>
      <c r="G30" s="207"/>
      <c r="H30" s="207"/>
      <c r="I30" s="207"/>
      <c r="J30" s="207"/>
      <c r="K30" s="207"/>
      <c r="L30" s="204"/>
    </row>
    <row r="31" spans="3:12" ht="18.75">
      <c r="C31" s="206"/>
      <c r="D31" s="207"/>
      <c r="E31" s="207"/>
      <c r="F31" s="207"/>
      <c r="G31" s="207"/>
      <c r="H31" s="207"/>
      <c r="I31" s="207"/>
      <c r="J31" s="207"/>
      <c r="K31" s="207"/>
      <c r="L31" s="204"/>
    </row>
    <row r="32" spans="3:12" ht="18.75">
      <c r="C32" s="206" t="s">
        <v>154</v>
      </c>
      <c r="D32" s="207"/>
      <c r="E32" s="207"/>
      <c r="F32" s="207"/>
      <c r="G32" s="207"/>
      <c r="H32" s="207" t="s">
        <v>199</v>
      </c>
      <c r="I32" s="207"/>
      <c r="J32" s="207"/>
      <c r="K32" s="207"/>
      <c r="L32" s="204"/>
    </row>
    <row r="33" spans="3:12" ht="18.75">
      <c r="C33" s="206"/>
      <c r="D33" s="207"/>
      <c r="E33" s="207"/>
      <c r="F33" s="207"/>
      <c r="G33" s="207"/>
      <c r="H33" s="207" t="s">
        <v>200</v>
      </c>
      <c r="I33" s="207"/>
      <c r="J33" s="207"/>
      <c r="K33" s="207"/>
      <c r="L33" s="204"/>
    </row>
    <row r="34" spans="3:12" ht="18.75">
      <c r="C34" s="206"/>
      <c r="D34" s="207"/>
      <c r="E34" s="207"/>
      <c r="F34" s="207"/>
      <c r="G34" s="207"/>
      <c r="H34" s="207"/>
      <c r="I34" s="207"/>
      <c r="J34" s="207"/>
      <c r="K34" s="207"/>
      <c r="L34" s="204"/>
    </row>
    <row r="35" spans="3:12" ht="18.75">
      <c r="C35" s="206"/>
      <c r="D35" s="207"/>
      <c r="E35" s="207"/>
      <c r="F35" s="207"/>
      <c r="G35" s="207"/>
      <c r="H35" s="207"/>
      <c r="I35" s="207"/>
      <c r="J35" s="207"/>
      <c r="K35" s="207"/>
      <c r="L35" s="204"/>
    </row>
    <row r="36" spans="3:12" ht="18.75">
      <c r="C36" s="206" t="s">
        <v>155</v>
      </c>
      <c r="D36" s="207"/>
      <c r="E36" s="207"/>
      <c r="F36" s="207"/>
      <c r="G36" s="207"/>
      <c r="H36" s="207"/>
      <c r="I36" s="207" t="s">
        <v>201</v>
      </c>
      <c r="J36" s="207"/>
      <c r="K36" s="207"/>
      <c r="L36" s="204"/>
    </row>
    <row r="37" spans="3:12" ht="18.75">
      <c r="C37" s="206"/>
      <c r="D37" s="207"/>
      <c r="E37" s="207"/>
      <c r="F37" s="207"/>
      <c r="G37" s="207"/>
      <c r="H37" s="207"/>
      <c r="I37" s="207"/>
      <c r="J37" s="207"/>
      <c r="K37" s="207"/>
      <c r="L37" s="204"/>
    </row>
    <row r="38" spans="3:12" ht="18.75">
      <c r="C38" s="206"/>
      <c r="D38" s="207"/>
      <c r="E38" s="207"/>
      <c r="F38" s="207"/>
      <c r="G38" s="207"/>
      <c r="H38" s="207"/>
      <c r="I38" s="207"/>
      <c r="J38" s="207"/>
      <c r="K38" s="207"/>
      <c r="L38" s="204"/>
    </row>
    <row r="39" spans="3:12" ht="18.75">
      <c r="C39" s="206" t="s">
        <v>162</v>
      </c>
      <c r="D39" s="207"/>
      <c r="E39" s="207"/>
      <c r="F39" s="207"/>
      <c r="G39" s="207"/>
      <c r="H39" s="210"/>
      <c r="I39" s="207"/>
      <c r="J39" s="207"/>
      <c r="K39" s="207"/>
      <c r="L39" s="204"/>
    </row>
    <row r="40" spans="3:12" ht="18.75">
      <c r="C40" s="216" t="s">
        <v>163</v>
      </c>
      <c r="D40" s="217"/>
      <c r="E40" s="217"/>
      <c r="F40" s="207"/>
      <c r="G40" s="207"/>
      <c r="H40" s="207"/>
      <c r="I40" s="211" t="s">
        <v>161</v>
      </c>
      <c r="J40" s="212"/>
      <c r="K40" s="212"/>
      <c r="L40" s="204"/>
    </row>
    <row r="41" spans="3:12" ht="18.75">
      <c r="C41" s="206"/>
      <c r="D41" s="207"/>
      <c r="E41" s="207"/>
      <c r="F41" s="207"/>
      <c r="G41" s="207"/>
      <c r="H41" s="207"/>
      <c r="I41" s="203" t="s">
        <v>156</v>
      </c>
      <c r="J41" s="207"/>
      <c r="K41" s="207"/>
      <c r="L41" s="204"/>
    </row>
    <row r="42" spans="3:12" ht="40.5" customHeight="1" thickBot="1">
      <c r="C42" s="213"/>
      <c r="D42" s="214"/>
      <c r="E42" s="214"/>
      <c r="F42" s="214"/>
      <c r="G42" s="214"/>
      <c r="H42" s="214"/>
      <c r="I42" s="214"/>
      <c r="J42" s="214"/>
      <c r="K42" s="214"/>
      <c r="L42" s="215"/>
    </row>
    <row r="43" ht="13.5" thickTop="1"/>
  </sheetData>
  <sheetProtection/>
  <mergeCells count="3">
    <mergeCell ref="C17:L17"/>
    <mergeCell ref="C18:L18"/>
    <mergeCell ref="F22:H22"/>
  </mergeCells>
  <printOptions/>
  <pageMargins left="0.2" right="0.25" top="0.25" bottom="0.25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14.8515625" style="0" customWidth="1"/>
    <col min="4" max="5" width="19.421875" style="0" bestFit="1" customWidth="1"/>
    <col min="7" max="7" width="15.00390625" style="0" customWidth="1"/>
    <col min="8" max="8" width="16.57421875" style="0" bestFit="1" customWidth="1"/>
  </cols>
  <sheetData>
    <row r="1" spans="1:5" ht="15.75">
      <c r="A1" s="277" t="s">
        <v>125</v>
      </c>
      <c r="B1" s="277"/>
      <c r="C1" s="277"/>
      <c r="D1" s="277"/>
      <c r="E1" s="277"/>
    </row>
    <row r="2" ht="12.75">
      <c r="A2" s="2"/>
    </row>
    <row r="3" spans="1:5" ht="15.75">
      <c r="A3" s="277" t="s">
        <v>206</v>
      </c>
      <c r="B3" s="277"/>
      <c r="C3" s="277"/>
      <c r="D3" s="277"/>
      <c r="E3" s="277"/>
    </row>
    <row r="4" ht="19.5" customHeight="1">
      <c r="A4" s="3" t="s">
        <v>0</v>
      </c>
    </row>
    <row r="5" ht="36" customHeight="1" thickBot="1">
      <c r="B5" s="5" t="s">
        <v>205</v>
      </c>
    </row>
    <row r="6" spans="1:5" s="1" customFormat="1" ht="18.75" thickBot="1">
      <c r="A6" s="9"/>
      <c r="B6" s="10" t="s">
        <v>1</v>
      </c>
      <c r="C6" s="10" t="s">
        <v>2</v>
      </c>
      <c r="D6" s="10">
        <v>2010</v>
      </c>
      <c r="E6" s="267">
        <v>2009</v>
      </c>
    </row>
    <row r="7" spans="1:5" s="8" customFormat="1" ht="16.5" thickBot="1">
      <c r="A7" s="14" t="s">
        <v>3</v>
      </c>
      <c r="B7" s="13" t="s">
        <v>126</v>
      </c>
      <c r="C7" s="13"/>
      <c r="D7" s="13"/>
      <c r="E7" s="15"/>
    </row>
    <row r="8" spans="1:5" ht="14.25" thickBot="1" thickTop="1">
      <c r="A8" s="21">
        <v>1</v>
      </c>
      <c r="B8" s="22" t="s">
        <v>4</v>
      </c>
      <c r="C8" s="22"/>
      <c r="D8" s="23">
        <f>274675243+16109393+47737</f>
        <v>290832373</v>
      </c>
      <c r="E8" s="23">
        <f>19441887+10743221</f>
        <v>30185108</v>
      </c>
    </row>
    <row r="9" spans="1:5" ht="13.5" thickTop="1">
      <c r="A9" s="16">
        <v>2</v>
      </c>
      <c r="B9" s="11" t="s">
        <v>5</v>
      </c>
      <c r="C9" s="11"/>
      <c r="D9" s="12"/>
      <c r="E9" s="17"/>
    </row>
    <row r="10" spans="1:5" s="30" customFormat="1" ht="12.75">
      <c r="A10" s="26" t="s">
        <v>6</v>
      </c>
      <c r="B10" s="27" t="s">
        <v>50</v>
      </c>
      <c r="C10" s="27"/>
      <c r="D10" s="28">
        <v>0</v>
      </c>
      <c r="E10" s="29">
        <v>0</v>
      </c>
    </row>
    <row r="11" spans="1:5" s="30" customFormat="1" ht="12.75">
      <c r="A11" s="26" t="s">
        <v>7</v>
      </c>
      <c r="B11" s="27" t="s">
        <v>51</v>
      </c>
      <c r="C11" s="27"/>
      <c r="D11" s="28">
        <v>0</v>
      </c>
      <c r="E11" s="29">
        <v>0</v>
      </c>
    </row>
    <row r="12" spans="1:5" s="4" customFormat="1" ht="13.5" thickBot="1">
      <c r="A12" s="25"/>
      <c r="B12" s="20" t="s">
        <v>8</v>
      </c>
      <c r="C12" s="20"/>
      <c r="D12" s="63">
        <f>+D10+D11</f>
        <v>0</v>
      </c>
      <c r="E12" s="64">
        <f>+E10+E11</f>
        <v>0</v>
      </c>
    </row>
    <row r="13" spans="1:5" s="4" customFormat="1" ht="13.5" thickTop="1">
      <c r="A13" s="16">
        <v>3</v>
      </c>
      <c r="B13" s="11" t="s">
        <v>9</v>
      </c>
      <c r="C13" s="11"/>
      <c r="D13" s="12"/>
      <c r="E13" s="17"/>
    </row>
    <row r="14" spans="1:5" s="30" customFormat="1" ht="12.75">
      <c r="A14" s="26" t="s">
        <v>6</v>
      </c>
      <c r="B14" s="27" t="s">
        <v>10</v>
      </c>
      <c r="C14" s="27"/>
      <c r="D14" s="28">
        <v>1750274030</v>
      </c>
      <c r="E14" s="29">
        <v>1025976537</v>
      </c>
    </row>
    <row r="15" spans="1:5" s="30" customFormat="1" ht="12.75">
      <c r="A15" s="26" t="s">
        <v>7</v>
      </c>
      <c r="B15" s="27" t="s">
        <v>11</v>
      </c>
      <c r="C15" s="27"/>
      <c r="D15" s="28"/>
      <c r="E15" s="29">
        <v>7111824</v>
      </c>
    </row>
    <row r="16" spans="1:5" s="30" customFormat="1" ht="12.75">
      <c r="A16" s="26" t="s">
        <v>12</v>
      </c>
      <c r="B16" s="27" t="s">
        <v>13</v>
      </c>
      <c r="C16" s="27"/>
      <c r="D16" s="28"/>
      <c r="E16" s="29">
        <v>12732107</v>
      </c>
    </row>
    <row r="17" spans="1:5" s="30" customFormat="1" ht="12.75">
      <c r="A17" s="26" t="s">
        <v>14</v>
      </c>
      <c r="B17" s="27" t="s">
        <v>15</v>
      </c>
      <c r="C17" s="27"/>
      <c r="D17" s="28">
        <v>775400</v>
      </c>
      <c r="E17" s="29">
        <v>0</v>
      </c>
    </row>
    <row r="18" spans="1:5" s="4" customFormat="1" ht="13.5" thickBot="1">
      <c r="A18" s="25"/>
      <c r="B18" s="20" t="s">
        <v>16</v>
      </c>
      <c r="C18" s="20"/>
      <c r="D18" s="63">
        <f>SUM(D14:D17)</f>
        <v>1751049430</v>
      </c>
      <c r="E18" s="64">
        <f>SUM(E14:E17)</f>
        <v>1045820468</v>
      </c>
    </row>
    <row r="19" spans="1:5" s="4" customFormat="1" ht="13.5" thickTop="1">
      <c r="A19" s="16">
        <v>4</v>
      </c>
      <c r="B19" s="11" t="s">
        <v>17</v>
      </c>
      <c r="C19" s="11"/>
      <c r="D19" s="12"/>
      <c r="E19" s="17"/>
    </row>
    <row r="20" spans="1:5" s="30" customFormat="1" ht="12.75">
      <c r="A20" s="26" t="s">
        <v>6</v>
      </c>
      <c r="B20" s="27" t="s">
        <v>18</v>
      </c>
      <c r="C20" s="27"/>
      <c r="D20" s="28">
        <v>31384348</v>
      </c>
      <c r="E20" s="29">
        <v>27174264</v>
      </c>
    </row>
    <row r="21" spans="1:5" s="30" customFormat="1" ht="12.75">
      <c r="A21" s="26" t="s">
        <v>7</v>
      </c>
      <c r="B21" s="27" t="s">
        <v>19</v>
      </c>
      <c r="C21" s="27"/>
      <c r="D21" s="28"/>
      <c r="E21" s="29"/>
    </row>
    <row r="22" spans="1:5" s="30" customFormat="1" ht="12.75">
      <c r="A22" s="26" t="s">
        <v>12</v>
      </c>
      <c r="B22" s="27" t="s">
        <v>20</v>
      </c>
      <c r="C22" s="27"/>
      <c r="D22" s="28"/>
      <c r="E22" s="29"/>
    </row>
    <row r="23" spans="1:5" s="30" customFormat="1" ht="12.75">
      <c r="A23" s="26" t="s">
        <v>14</v>
      </c>
      <c r="B23" s="27" t="s">
        <v>21</v>
      </c>
      <c r="C23" s="27"/>
      <c r="D23" s="28">
        <v>46479</v>
      </c>
      <c r="E23" s="29">
        <v>104505</v>
      </c>
    </row>
    <row r="24" spans="1:5" s="30" customFormat="1" ht="12.75">
      <c r="A24" s="26" t="s">
        <v>22</v>
      </c>
      <c r="B24" s="27" t="s">
        <v>127</v>
      </c>
      <c r="C24" s="27"/>
      <c r="D24" s="28"/>
      <c r="E24" s="29"/>
    </row>
    <row r="25" spans="1:5" s="4" customFormat="1" ht="13.5" thickBot="1">
      <c r="A25" s="25"/>
      <c r="B25" s="20" t="s">
        <v>23</v>
      </c>
      <c r="C25" s="20"/>
      <c r="D25" s="63">
        <f>SUM(D20:D24)</f>
        <v>31430827</v>
      </c>
      <c r="E25" s="64">
        <f>SUM(E20:E24)</f>
        <v>27278769</v>
      </c>
    </row>
    <row r="26" spans="1:5" s="4" customFormat="1" ht="14.25" thickBot="1" thickTop="1">
      <c r="A26" s="21">
        <v>5</v>
      </c>
      <c r="B26" s="22" t="s">
        <v>24</v>
      </c>
      <c r="C26" s="22"/>
      <c r="D26" s="23">
        <v>0</v>
      </c>
      <c r="E26" s="24">
        <v>0</v>
      </c>
    </row>
    <row r="27" spans="1:5" s="4" customFormat="1" ht="14.25" thickBot="1" thickTop="1">
      <c r="A27" s="21">
        <v>6</v>
      </c>
      <c r="B27" s="22" t="s">
        <v>25</v>
      </c>
      <c r="C27" s="22"/>
      <c r="D27" s="23">
        <v>0</v>
      </c>
      <c r="E27" s="24">
        <v>0</v>
      </c>
    </row>
    <row r="28" spans="1:5" s="4" customFormat="1" ht="14.25" thickBot="1" thickTop="1">
      <c r="A28" s="21">
        <v>7</v>
      </c>
      <c r="B28" s="22" t="s">
        <v>26</v>
      </c>
      <c r="C28" s="22"/>
      <c r="D28" s="23"/>
      <c r="E28" s="24">
        <v>3301869</v>
      </c>
    </row>
    <row r="29" spans="1:5" s="7" customFormat="1" ht="17.25" thickBot="1" thickTop="1">
      <c r="A29" s="31"/>
      <c r="B29" s="32" t="s">
        <v>48</v>
      </c>
      <c r="C29" s="32"/>
      <c r="D29" s="65">
        <f>+D8+D9+D12+D18+D25+D26+D27+D28</f>
        <v>2073312630</v>
      </c>
      <c r="E29" s="66">
        <f>+E8+E9+E12+E18+E25+E26+E27+E28</f>
        <v>1106586214</v>
      </c>
    </row>
    <row r="30" spans="1:5" s="7" customFormat="1" ht="16.5" thickBot="1">
      <c r="A30" s="14" t="s">
        <v>27</v>
      </c>
      <c r="B30" s="13" t="s">
        <v>28</v>
      </c>
      <c r="C30" s="13"/>
      <c r="D30" s="19"/>
      <c r="E30" s="33"/>
    </row>
    <row r="31" spans="1:5" s="4" customFormat="1" ht="13.5" thickTop="1">
      <c r="A31" s="16">
        <v>1</v>
      </c>
      <c r="B31" s="11" t="s">
        <v>29</v>
      </c>
      <c r="C31" s="11"/>
      <c r="D31" s="12"/>
      <c r="E31" s="17"/>
    </row>
    <row r="32" spans="1:5" s="30" customFormat="1" ht="12.75">
      <c r="A32" s="26" t="s">
        <v>6</v>
      </c>
      <c r="B32" s="27" t="s">
        <v>30</v>
      </c>
      <c r="C32" s="27"/>
      <c r="D32" s="28"/>
      <c r="E32" s="29"/>
    </row>
    <row r="33" spans="1:5" s="30" customFormat="1" ht="12.75">
      <c r="A33" s="26" t="s">
        <v>7</v>
      </c>
      <c r="B33" s="27" t="s">
        <v>31</v>
      </c>
      <c r="C33" s="27"/>
      <c r="D33" s="28">
        <v>1000000</v>
      </c>
      <c r="E33" s="29">
        <v>14000000</v>
      </c>
    </row>
    <row r="34" spans="1:5" s="30" customFormat="1" ht="12.75">
      <c r="A34" s="26" t="s">
        <v>12</v>
      </c>
      <c r="B34" s="27" t="s">
        <v>32</v>
      </c>
      <c r="C34" s="27"/>
      <c r="D34" s="28"/>
      <c r="E34" s="29"/>
    </row>
    <row r="35" spans="1:5" s="30" customFormat="1" ht="12.75">
      <c r="A35" s="26" t="s">
        <v>14</v>
      </c>
      <c r="B35" s="27" t="s">
        <v>33</v>
      </c>
      <c r="C35" s="27"/>
      <c r="D35" s="28">
        <v>0</v>
      </c>
      <c r="E35" s="29">
        <v>0</v>
      </c>
    </row>
    <row r="36" spans="1:5" s="4" customFormat="1" ht="13.5" thickBot="1">
      <c r="A36" s="25"/>
      <c r="B36" s="20" t="s">
        <v>34</v>
      </c>
      <c r="C36" s="20"/>
      <c r="D36" s="63">
        <f>SUM(D32:D35)</f>
        <v>1000000</v>
      </c>
      <c r="E36" s="64">
        <f>SUM(E32:E35)</f>
        <v>14000000</v>
      </c>
    </row>
    <row r="37" spans="1:5" s="4" customFormat="1" ht="13.5" thickTop="1">
      <c r="A37" s="16">
        <v>2</v>
      </c>
      <c r="B37" s="11" t="s">
        <v>35</v>
      </c>
      <c r="C37" s="11"/>
      <c r="D37" s="12"/>
      <c r="E37" s="17"/>
    </row>
    <row r="38" spans="1:5" s="30" customFormat="1" ht="12.75">
      <c r="A38" s="26" t="s">
        <v>6</v>
      </c>
      <c r="B38" s="27" t="s">
        <v>36</v>
      </c>
      <c r="C38" s="27"/>
      <c r="D38" s="29">
        <v>25440580</v>
      </c>
      <c r="E38" s="29">
        <v>25440580</v>
      </c>
    </row>
    <row r="39" spans="1:5" s="30" customFormat="1" ht="12.75">
      <c r="A39" s="26" t="s">
        <v>7</v>
      </c>
      <c r="B39" s="27" t="s">
        <v>38</v>
      </c>
      <c r="C39" s="27"/>
      <c r="D39" s="28">
        <f>466083900+430603</f>
        <v>466514503</v>
      </c>
      <c r="E39" s="29">
        <v>568355561</v>
      </c>
    </row>
    <row r="40" spans="1:5" s="30" customFormat="1" ht="12.75">
      <c r="A40" s="26" t="s">
        <v>12</v>
      </c>
      <c r="B40" s="27" t="s">
        <v>39</v>
      </c>
      <c r="C40" s="27"/>
      <c r="D40" s="28">
        <v>4487924</v>
      </c>
      <c r="E40" s="29">
        <v>5572774</v>
      </c>
    </row>
    <row r="41" spans="1:5" s="30" customFormat="1" ht="12.75">
      <c r="A41" s="26" t="s">
        <v>14</v>
      </c>
      <c r="B41" s="27" t="s">
        <v>37</v>
      </c>
      <c r="C41" s="27"/>
      <c r="D41" s="28">
        <v>47286008</v>
      </c>
      <c r="E41" s="29">
        <v>49774745</v>
      </c>
    </row>
    <row r="42" spans="1:5" s="4" customFormat="1" ht="13.5" thickBot="1">
      <c r="A42" s="25"/>
      <c r="B42" s="20" t="s">
        <v>8</v>
      </c>
      <c r="C42" s="20"/>
      <c r="D42" s="63">
        <f>SUM(D38:D41)</f>
        <v>543729015</v>
      </c>
      <c r="E42" s="64">
        <f>SUM(E38:E41)</f>
        <v>649143660</v>
      </c>
    </row>
    <row r="43" spans="1:5" s="4" customFormat="1" ht="14.25" thickBot="1" thickTop="1">
      <c r="A43" s="21">
        <v>3</v>
      </c>
      <c r="B43" s="22" t="s">
        <v>40</v>
      </c>
      <c r="C43" s="22"/>
      <c r="D43" s="22">
        <v>0</v>
      </c>
      <c r="E43" s="35">
        <v>0</v>
      </c>
    </row>
    <row r="44" spans="1:5" s="4" customFormat="1" ht="13.5" thickTop="1">
      <c r="A44" s="16">
        <v>4</v>
      </c>
      <c r="B44" s="11" t="s">
        <v>41</v>
      </c>
      <c r="C44" s="11"/>
      <c r="D44" s="11"/>
      <c r="E44" s="34"/>
    </row>
    <row r="45" spans="1:5" s="30" customFormat="1" ht="12.75">
      <c r="A45" s="26" t="s">
        <v>6</v>
      </c>
      <c r="B45" s="27" t="s">
        <v>42</v>
      </c>
      <c r="C45" s="27"/>
      <c r="D45" s="28">
        <v>0</v>
      </c>
      <c r="E45" s="29">
        <v>0</v>
      </c>
    </row>
    <row r="46" spans="1:5" s="30" customFormat="1" ht="12.75">
      <c r="A46" s="26" t="s">
        <v>7</v>
      </c>
      <c r="B46" s="27" t="s">
        <v>43</v>
      </c>
      <c r="C46" s="27"/>
      <c r="D46" s="28"/>
      <c r="E46" s="29"/>
    </row>
    <row r="47" spans="1:5" s="30" customFormat="1" ht="12.75">
      <c r="A47" s="26" t="s">
        <v>12</v>
      </c>
      <c r="B47" s="27" t="s">
        <v>44</v>
      </c>
      <c r="C47" s="27"/>
      <c r="D47" s="28">
        <v>344864</v>
      </c>
      <c r="E47" s="29">
        <v>371248</v>
      </c>
    </row>
    <row r="48" spans="1:5" s="4" customFormat="1" ht="13.5" thickBot="1">
      <c r="A48" s="25"/>
      <c r="B48" s="20" t="s">
        <v>45</v>
      </c>
      <c r="C48" s="20"/>
      <c r="D48" s="63">
        <f>SUM(D45:D47)</f>
        <v>344864</v>
      </c>
      <c r="E48" s="64">
        <f>SUM(E45:E47)</f>
        <v>371248</v>
      </c>
    </row>
    <row r="49" spans="1:5" s="4" customFormat="1" ht="14.25" thickBot="1" thickTop="1">
      <c r="A49" s="21">
        <v>5</v>
      </c>
      <c r="B49" s="22" t="s">
        <v>46</v>
      </c>
      <c r="C49" s="22"/>
      <c r="D49" s="23">
        <v>0</v>
      </c>
      <c r="E49" s="24">
        <v>0</v>
      </c>
    </row>
    <row r="50" spans="1:5" s="4" customFormat="1" ht="14.25" thickBot="1" thickTop="1">
      <c r="A50" s="21">
        <v>6</v>
      </c>
      <c r="B50" s="22" t="s">
        <v>47</v>
      </c>
      <c r="C50" s="22"/>
      <c r="D50" s="23">
        <v>0</v>
      </c>
      <c r="E50" s="24">
        <v>0</v>
      </c>
    </row>
    <row r="51" spans="1:5" s="7" customFormat="1" ht="17.25" thickBot="1" thickTop="1">
      <c r="A51" s="36"/>
      <c r="B51" s="37" t="s">
        <v>49</v>
      </c>
      <c r="C51" s="37"/>
      <c r="D51" s="68">
        <f>+D36+D42+D43+D48+D49+D50</f>
        <v>545073879</v>
      </c>
      <c r="E51" s="67">
        <f>+E36+E42+E43+E48+E49+E50</f>
        <v>663514908</v>
      </c>
    </row>
    <row r="52" spans="1:5" s="6" customFormat="1" ht="18.75" thickBot="1">
      <c r="A52" s="38"/>
      <c r="B52" s="39" t="s">
        <v>52</v>
      </c>
      <c r="C52" s="39"/>
      <c r="D52" s="69">
        <f>+D29+D51</f>
        <v>2618386509</v>
      </c>
      <c r="E52" s="70">
        <f>+E29+E51</f>
        <v>1770101122</v>
      </c>
    </row>
    <row r="53" ht="12.75">
      <c r="H53" s="194"/>
    </row>
    <row r="54" spans="4:8" ht="12.75">
      <c r="D54" s="192"/>
      <c r="H54" s="192"/>
    </row>
    <row r="59" ht="12.75">
      <c r="D59" s="192"/>
    </row>
  </sheetData>
  <sheetProtection/>
  <mergeCells count="2">
    <mergeCell ref="A3:E3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34">
      <selection activeCell="E14" sqref="E14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14.8515625" style="0" customWidth="1"/>
    <col min="4" max="5" width="19.421875" style="0" bestFit="1" customWidth="1"/>
    <col min="7" max="7" width="14.28125" style="0" bestFit="1" customWidth="1"/>
  </cols>
  <sheetData>
    <row r="1" spans="1:5" ht="15.75">
      <c r="A1" s="277" t="s">
        <v>125</v>
      </c>
      <c r="B1" s="277"/>
      <c r="C1" s="277"/>
      <c r="D1" s="277"/>
      <c r="E1" s="277"/>
    </row>
    <row r="2" ht="12.75">
      <c r="A2" s="2"/>
    </row>
    <row r="3" spans="1:5" ht="15.75">
      <c r="A3" s="277" t="s">
        <v>206</v>
      </c>
      <c r="B3" s="277"/>
      <c r="C3" s="277"/>
      <c r="D3" s="277"/>
      <c r="E3" s="277"/>
    </row>
    <row r="4" ht="19.5" customHeight="1" thickBot="1">
      <c r="A4" s="3" t="s">
        <v>0</v>
      </c>
    </row>
    <row r="5" spans="1:5" s="1" customFormat="1" ht="18.75" thickBot="1">
      <c r="A5" s="9"/>
      <c r="B5" s="10" t="s">
        <v>53</v>
      </c>
      <c r="C5" s="10" t="s">
        <v>2</v>
      </c>
      <c r="D5" s="10">
        <v>2010</v>
      </c>
      <c r="E5" s="10">
        <v>2009</v>
      </c>
    </row>
    <row r="6" spans="1:5" s="8" customFormat="1" ht="16.5" thickBot="1">
      <c r="A6" s="14" t="s">
        <v>3</v>
      </c>
      <c r="B6" s="13" t="s">
        <v>54</v>
      </c>
      <c r="C6" s="13"/>
      <c r="D6" s="15"/>
      <c r="E6" s="179"/>
    </row>
    <row r="7" spans="1:5" ht="14.25" thickBot="1" thickTop="1">
      <c r="A7" s="21">
        <v>1</v>
      </c>
      <c r="B7" s="22" t="s">
        <v>55</v>
      </c>
      <c r="C7" s="22"/>
      <c r="D7" s="24">
        <v>0</v>
      </c>
      <c r="E7" s="180">
        <v>0</v>
      </c>
    </row>
    <row r="8" spans="1:5" ht="13.5" thickTop="1">
      <c r="A8" s="16">
        <v>2</v>
      </c>
      <c r="B8" s="11" t="s">
        <v>56</v>
      </c>
      <c r="C8" s="11"/>
      <c r="D8" s="17"/>
      <c r="E8" s="181"/>
    </row>
    <row r="9" spans="1:5" s="30" customFormat="1" ht="12.75">
      <c r="A9" s="26" t="s">
        <v>6</v>
      </c>
      <c r="B9" s="27" t="s">
        <v>57</v>
      </c>
      <c r="C9" s="27"/>
      <c r="D9" s="29">
        <v>159661367</v>
      </c>
      <c r="E9" s="182">
        <v>62082000</v>
      </c>
    </row>
    <row r="10" spans="1:5" s="30" customFormat="1" ht="12.75">
      <c r="A10" s="26" t="s">
        <v>7</v>
      </c>
      <c r="B10" s="27" t="s">
        <v>58</v>
      </c>
      <c r="C10" s="27"/>
      <c r="D10" s="29">
        <v>0</v>
      </c>
      <c r="E10" s="182">
        <v>0</v>
      </c>
    </row>
    <row r="11" spans="1:5" s="30" customFormat="1" ht="12.75">
      <c r="A11" s="40" t="s">
        <v>12</v>
      </c>
      <c r="B11" s="41" t="s">
        <v>59</v>
      </c>
      <c r="C11" s="41"/>
      <c r="D11" s="42">
        <v>0</v>
      </c>
      <c r="E11" s="183">
        <v>0</v>
      </c>
    </row>
    <row r="12" spans="1:5" s="4" customFormat="1" ht="13.5" thickBot="1">
      <c r="A12" s="25"/>
      <c r="B12" s="20" t="s">
        <v>8</v>
      </c>
      <c r="C12" s="20"/>
      <c r="D12" s="64">
        <f>+D9+D10</f>
        <v>159661367</v>
      </c>
      <c r="E12" s="184">
        <f>+E9+E10</f>
        <v>62082000</v>
      </c>
    </row>
    <row r="13" spans="1:5" s="4" customFormat="1" ht="13.5" thickTop="1">
      <c r="A13" s="16">
        <v>3</v>
      </c>
      <c r="B13" s="11" t="s">
        <v>60</v>
      </c>
      <c r="C13" s="11"/>
      <c r="D13" s="17"/>
      <c r="E13" s="181"/>
    </row>
    <row r="14" spans="1:5" s="30" customFormat="1" ht="12.75">
      <c r="A14" s="26" t="s">
        <v>6</v>
      </c>
      <c r="B14" s="27" t="s">
        <v>61</v>
      </c>
      <c r="C14" s="27"/>
      <c r="D14" s="29">
        <v>975805252</v>
      </c>
      <c r="E14" s="29">
        <v>951010408</v>
      </c>
    </row>
    <row r="15" spans="1:5" s="30" customFormat="1" ht="12.75">
      <c r="A15" s="26" t="s">
        <v>7</v>
      </c>
      <c r="B15" s="27" t="s">
        <v>62</v>
      </c>
      <c r="C15" s="27"/>
      <c r="D15" s="29">
        <v>888406</v>
      </c>
      <c r="E15" s="29">
        <v>1189477</v>
      </c>
    </row>
    <row r="16" spans="1:5" s="30" customFormat="1" ht="12.75">
      <c r="A16" s="26" t="s">
        <v>12</v>
      </c>
      <c r="B16" s="27" t="s">
        <v>63</v>
      </c>
      <c r="C16" s="27"/>
      <c r="D16" s="29">
        <v>49581685</v>
      </c>
      <c r="E16" s="29">
        <v>5959162</v>
      </c>
    </row>
    <row r="17" spans="1:5" s="30" customFormat="1" ht="12.75">
      <c r="A17" s="26" t="s">
        <v>14</v>
      </c>
      <c r="B17" s="27" t="s">
        <v>64</v>
      </c>
      <c r="C17" s="27"/>
      <c r="D17" s="29">
        <v>417694325</v>
      </c>
      <c r="E17" s="29">
        <v>101683380</v>
      </c>
    </row>
    <row r="18" spans="1:5" s="30" customFormat="1" ht="12.75">
      <c r="A18" s="40" t="s">
        <v>22</v>
      </c>
      <c r="B18" s="41" t="s">
        <v>65</v>
      </c>
      <c r="C18" s="41"/>
      <c r="D18" s="42">
        <v>138201881</v>
      </c>
      <c r="E18" s="42">
        <v>45733219</v>
      </c>
    </row>
    <row r="19" spans="1:5" s="4" customFormat="1" ht="13.5" thickBot="1">
      <c r="A19" s="25"/>
      <c r="B19" s="20" t="s">
        <v>16</v>
      </c>
      <c r="C19" s="20"/>
      <c r="D19" s="64">
        <f>SUM(D14:D18)</f>
        <v>1582171549</v>
      </c>
      <c r="E19" s="184">
        <f>SUM(E14:E18)</f>
        <v>1105575646</v>
      </c>
    </row>
    <row r="20" spans="1:5" s="4" customFormat="1" ht="14.25" thickBot="1" thickTop="1">
      <c r="A20" s="16">
        <v>4</v>
      </c>
      <c r="B20" s="11" t="s">
        <v>66</v>
      </c>
      <c r="C20" s="11"/>
      <c r="D20" s="17">
        <v>0</v>
      </c>
      <c r="E20" s="181">
        <v>0</v>
      </c>
    </row>
    <row r="21" spans="1:5" s="4" customFormat="1" ht="14.25" thickBot="1" thickTop="1">
      <c r="A21" s="21">
        <v>5</v>
      </c>
      <c r="B21" s="22" t="s">
        <v>67</v>
      </c>
      <c r="C21" s="22"/>
      <c r="D21" s="24">
        <v>3316088</v>
      </c>
      <c r="E21" s="180">
        <v>3316084</v>
      </c>
    </row>
    <row r="22" spans="1:5" s="7" customFormat="1" ht="17.25" thickBot="1" thickTop="1">
      <c r="A22" s="47"/>
      <c r="B22" s="48" t="s">
        <v>68</v>
      </c>
      <c r="C22" s="48"/>
      <c r="D22" s="71">
        <f>+D7+D12+D19+D20+D21</f>
        <v>1745149004</v>
      </c>
      <c r="E22" s="185">
        <f>+E7+E12+E19+E20+E21</f>
        <v>1170973730</v>
      </c>
    </row>
    <row r="23" spans="1:5" s="7" customFormat="1" ht="16.5" thickBot="1">
      <c r="A23" s="14" t="s">
        <v>27</v>
      </c>
      <c r="B23" s="13" t="s">
        <v>69</v>
      </c>
      <c r="C23" s="13"/>
      <c r="D23" s="33"/>
      <c r="E23" s="186"/>
    </row>
    <row r="24" spans="1:5" s="4" customFormat="1" ht="13.5" thickTop="1">
      <c r="A24" s="16">
        <v>1</v>
      </c>
      <c r="B24" s="11" t="s">
        <v>70</v>
      </c>
      <c r="C24" s="11"/>
      <c r="D24" s="17"/>
      <c r="E24" s="181"/>
    </row>
    <row r="25" spans="1:5" s="30" customFormat="1" ht="12.75">
      <c r="A25" s="26" t="s">
        <v>6</v>
      </c>
      <c r="B25" s="27" t="s">
        <v>71</v>
      </c>
      <c r="C25" s="27"/>
      <c r="D25" s="29">
        <v>109862060</v>
      </c>
      <c r="E25" s="29">
        <v>164225781</v>
      </c>
    </row>
    <row r="26" spans="1:5" s="30" customFormat="1" ht="12.75">
      <c r="A26" s="26" t="s">
        <v>7</v>
      </c>
      <c r="B26" s="27" t="s">
        <v>72</v>
      </c>
      <c r="C26" s="27"/>
      <c r="D26" s="29"/>
      <c r="E26" s="182">
        <v>0</v>
      </c>
    </row>
    <row r="27" spans="1:5" s="4" customFormat="1" ht="13.5" thickBot="1">
      <c r="A27" s="25"/>
      <c r="B27" s="20" t="s">
        <v>34</v>
      </c>
      <c r="C27" s="20"/>
      <c r="D27" s="64">
        <f>SUM(D25:D26)</f>
        <v>109862060</v>
      </c>
      <c r="E27" s="184">
        <f>SUM(E25:E26)</f>
        <v>164225781</v>
      </c>
    </row>
    <row r="28" spans="1:5" s="4" customFormat="1" ht="14.25" thickBot="1" thickTop="1">
      <c r="A28" s="16">
        <v>2</v>
      </c>
      <c r="B28" s="11" t="s">
        <v>73</v>
      </c>
      <c r="C28" s="11"/>
      <c r="D28" s="24"/>
      <c r="E28" s="181">
        <v>15740800</v>
      </c>
    </row>
    <row r="29" spans="1:5" s="4" customFormat="1" ht="14.25" thickBot="1" thickTop="1">
      <c r="A29" s="21">
        <v>3</v>
      </c>
      <c r="B29" s="22" t="s">
        <v>74</v>
      </c>
      <c r="C29" s="22"/>
      <c r="D29" s="24"/>
      <c r="E29" s="187"/>
    </row>
    <row r="30" spans="1:5" s="4" customFormat="1" ht="14.25" thickBot="1" thickTop="1">
      <c r="A30" s="21">
        <v>4</v>
      </c>
      <c r="B30" s="22" t="s">
        <v>66</v>
      </c>
      <c r="C30" s="22"/>
      <c r="D30" s="270">
        <v>48101080</v>
      </c>
      <c r="E30" s="187">
        <v>0</v>
      </c>
    </row>
    <row r="31" spans="1:5" s="7" customFormat="1" ht="17.25" thickBot="1" thickTop="1">
      <c r="A31" s="49"/>
      <c r="B31" s="50" t="s">
        <v>75</v>
      </c>
      <c r="C31" s="50"/>
      <c r="D31" s="72">
        <f>+D27+D28+D29+D30</f>
        <v>157963140</v>
      </c>
      <c r="E31" s="188">
        <f>+E27+E28+E29+E30</f>
        <v>179966581</v>
      </c>
    </row>
    <row r="32" spans="1:7" s="7" customFormat="1" ht="17.25" thickBot="1" thickTop="1">
      <c r="A32" s="31"/>
      <c r="B32" s="32" t="s">
        <v>90</v>
      </c>
      <c r="C32" s="32"/>
      <c r="D32" s="66">
        <f>+D22+D31</f>
        <v>1903112144</v>
      </c>
      <c r="E32" s="189">
        <f>+E22+E31</f>
        <v>1350940311</v>
      </c>
      <c r="G32" s="195"/>
    </row>
    <row r="33" spans="1:5" s="7" customFormat="1" ht="16.5" thickBot="1">
      <c r="A33" s="14" t="s">
        <v>76</v>
      </c>
      <c r="B33" s="13" t="s">
        <v>77</v>
      </c>
      <c r="C33" s="13"/>
      <c r="D33" s="33"/>
      <c r="E33" s="186"/>
    </row>
    <row r="34" spans="1:5" s="7" customFormat="1" ht="26.25" thickTop="1">
      <c r="A34" s="55">
        <v>1</v>
      </c>
      <c r="B34" s="44" t="s">
        <v>78</v>
      </c>
      <c r="C34" s="11"/>
      <c r="D34" s="17">
        <v>0</v>
      </c>
      <c r="E34" s="181">
        <v>0</v>
      </c>
    </row>
    <row r="35" spans="1:5" s="7" customFormat="1" ht="25.5">
      <c r="A35" s="46">
        <v>2</v>
      </c>
      <c r="B35" s="43" t="s">
        <v>79</v>
      </c>
      <c r="C35" s="43"/>
      <c r="D35" s="18">
        <v>-31673044</v>
      </c>
      <c r="E35" s="190">
        <v>-29757831</v>
      </c>
    </row>
    <row r="36" spans="1:5" s="7" customFormat="1" ht="15.75">
      <c r="A36" s="46">
        <v>3</v>
      </c>
      <c r="B36" s="43" t="s">
        <v>80</v>
      </c>
      <c r="C36" s="43"/>
      <c r="D36" s="18">
        <f>80000000+346925</f>
        <v>80346925</v>
      </c>
      <c r="E36" s="18">
        <v>80344900</v>
      </c>
    </row>
    <row r="37" spans="1:5" s="7" customFormat="1" ht="15.75">
      <c r="A37" s="46">
        <v>4</v>
      </c>
      <c r="B37" s="43" t="s">
        <v>81</v>
      </c>
      <c r="C37" s="43"/>
      <c r="D37" s="18"/>
      <c r="E37" s="190"/>
    </row>
    <row r="38" spans="1:5" s="7" customFormat="1" ht="15.75">
      <c r="A38" s="46">
        <v>5</v>
      </c>
      <c r="B38" s="43" t="s">
        <v>82</v>
      </c>
      <c r="C38" s="43"/>
      <c r="D38" s="18"/>
      <c r="E38" s="190"/>
    </row>
    <row r="39" spans="1:5" s="7" customFormat="1" ht="15.75">
      <c r="A39" s="46">
        <v>6</v>
      </c>
      <c r="B39" s="43" t="s">
        <v>83</v>
      </c>
      <c r="C39" s="43"/>
      <c r="D39" s="18"/>
      <c r="E39" s="190"/>
    </row>
    <row r="40" spans="1:5" s="7" customFormat="1" ht="15.75">
      <c r="A40" s="46">
        <v>7</v>
      </c>
      <c r="B40" s="43" t="s">
        <v>84</v>
      </c>
      <c r="C40" s="43"/>
      <c r="D40" s="18">
        <v>12482777</v>
      </c>
      <c r="E40" s="18">
        <v>7963149</v>
      </c>
    </row>
    <row r="41" spans="1:5" s="7" customFormat="1" ht="15.75">
      <c r="A41" s="46">
        <v>8</v>
      </c>
      <c r="B41" s="43" t="s">
        <v>85</v>
      </c>
      <c r="C41" s="43"/>
      <c r="D41" s="18">
        <f>335529682+21028928-346925</f>
        <v>356211685</v>
      </c>
      <c r="E41" s="18">
        <v>258509087</v>
      </c>
    </row>
    <row r="42" spans="1:5" s="7" customFormat="1" ht="15.75">
      <c r="A42" s="46">
        <v>9</v>
      </c>
      <c r="B42" s="43" t="s">
        <v>86</v>
      </c>
      <c r="C42" s="43"/>
      <c r="D42" s="18"/>
      <c r="E42" s="18"/>
    </row>
    <row r="43" spans="1:5" s="7" customFormat="1" ht="15.75">
      <c r="A43" s="46">
        <v>10</v>
      </c>
      <c r="B43" s="43" t="s">
        <v>87</v>
      </c>
      <c r="C43" s="43"/>
      <c r="D43" s="18">
        <v>297906022</v>
      </c>
      <c r="E43" s="18">
        <v>102101506</v>
      </c>
    </row>
    <row r="44" spans="1:5" s="7" customFormat="1" ht="16.5" thickBot="1">
      <c r="A44" s="53"/>
      <c r="B44" s="54" t="s">
        <v>88</v>
      </c>
      <c r="C44" s="54"/>
      <c r="D44" s="73">
        <f>SUM(D34:D43)</f>
        <v>715274365</v>
      </c>
      <c r="E44" s="191">
        <f>SUM(E34:E43)</f>
        <v>419160811</v>
      </c>
    </row>
    <row r="45" spans="1:5" s="7" customFormat="1" ht="17.25" thickBot="1" thickTop="1">
      <c r="A45" s="51"/>
      <c r="B45" s="52" t="s">
        <v>89</v>
      </c>
      <c r="C45" s="52"/>
      <c r="D45" s="66">
        <f>+D22+D31+D44</f>
        <v>2618386509</v>
      </c>
      <c r="E45" s="189">
        <f>+E22+E31+E44</f>
        <v>1770101122</v>
      </c>
    </row>
    <row r="46" ht="12.75">
      <c r="D46" s="194">
        <f>D45-AKTIVET!D52</f>
        <v>0</v>
      </c>
    </row>
    <row r="47" spans="1:7" ht="12.75">
      <c r="A47" s="56"/>
      <c r="B47" s="56"/>
      <c r="C47" s="56"/>
      <c r="D47" s="193"/>
      <c r="E47" s="56"/>
      <c r="G47" s="218"/>
    </row>
    <row r="49" ht="12.75">
      <c r="E49" s="192"/>
    </row>
    <row r="50" ht="12.75">
      <c r="D50" s="194"/>
    </row>
    <row r="51" ht="12.75">
      <c r="D51" s="194"/>
    </row>
    <row r="52" ht="12.75">
      <c r="D52" s="194"/>
    </row>
    <row r="53" ht="12.75">
      <c r="D53" s="194"/>
    </row>
    <row r="54" ht="12.75">
      <c r="D54" s="194"/>
    </row>
    <row r="55" ht="12.75">
      <c r="D55" s="194"/>
    </row>
  </sheetData>
  <sheetProtection/>
  <mergeCells count="2">
    <mergeCell ref="A3:E3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77" r:id="rId3"/>
  <headerFooter alignWithMargins="0">
    <oddFooter>&amp;C3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4.28125" style="0" customWidth="1"/>
    <col min="2" max="2" width="43.421875" style="58" customWidth="1"/>
    <col min="3" max="3" width="11.421875" style="0" customWidth="1"/>
    <col min="4" max="4" width="17.8515625" style="0" customWidth="1"/>
    <col min="5" max="5" width="17.7109375" style="0" customWidth="1"/>
    <col min="7" max="7" width="20.7109375" style="0" bestFit="1" customWidth="1"/>
    <col min="9" max="9" width="12.28125" style="0" bestFit="1" customWidth="1"/>
  </cols>
  <sheetData>
    <row r="1" spans="1:5" ht="15.75">
      <c r="A1" s="277" t="s">
        <v>125</v>
      </c>
      <c r="B1" s="277"/>
      <c r="C1" s="277"/>
      <c r="D1" s="277"/>
      <c r="E1" s="277"/>
    </row>
    <row r="2" ht="12.75">
      <c r="A2" s="2"/>
    </row>
    <row r="3" spans="1:5" ht="15.75">
      <c r="A3" s="277" t="s">
        <v>206</v>
      </c>
      <c r="B3" s="277"/>
      <c r="C3" s="277"/>
      <c r="D3" s="277"/>
      <c r="E3" s="277"/>
    </row>
    <row r="4" ht="24" customHeight="1">
      <c r="A4" s="3" t="s">
        <v>0</v>
      </c>
    </row>
    <row r="5" spans="2:5" ht="31.5" customHeight="1" thickBot="1">
      <c r="B5" s="284" t="s">
        <v>207</v>
      </c>
      <c r="C5" s="284"/>
      <c r="D5" s="284"/>
      <c r="E5" s="284"/>
    </row>
    <row r="6" ht="13.5" thickBot="1"/>
    <row r="7" spans="1:5" ht="18.75" customHeight="1">
      <c r="A7" s="278" t="s">
        <v>91</v>
      </c>
      <c r="B7" s="280" t="s">
        <v>92</v>
      </c>
      <c r="C7" s="282" t="s">
        <v>2</v>
      </c>
      <c r="D7" s="285">
        <v>2010</v>
      </c>
      <c r="E7" s="287">
        <v>2009</v>
      </c>
    </row>
    <row r="8" spans="1:5" ht="13.5" thickBot="1">
      <c r="A8" s="279"/>
      <c r="B8" s="281"/>
      <c r="C8" s="283"/>
      <c r="D8" s="286"/>
      <c r="E8" s="288"/>
    </row>
    <row r="9" spans="1:5" ht="15.75">
      <c r="A9" s="171">
        <v>1</v>
      </c>
      <c r="B9" s="172" t="s">
        <v>93</v>
      </c>
      <c r="C9" s="173"/>
      <c r="D9" s="174">
        <f>1946171562+45653526</f>
        <v>1991825088</v>
      </c>
      <c r="E9" s="266">
        <v>1532717813</v>
      </c>
    </row>
    <row r="10" spans="1:5" ht="15">
      <c r="A10" s="175">
        <v>2</v>
      </c>
      <c r="B10" s="75" t="s">
        <v>94</v>
      </c>
      <c r="C10" s="144"/>
      <c r="D10" s="168">
        <v>11262248</v>
      </c>
      <c r="E10" s="169">
        <v>21332105</v>
      </c>
    </row>
    <row r="11" spans="1:5" ht="25.5">
      <c r="A11" s="46">
        <v>3</v>
      </c>
      <c r="B11" s="75" t="s">
        <v>95</v>
      </c>
      <c r="C11" s="144"/>
      <c r="D11" s="166"/>
      <c r="E11" s="167"/>
    </row>
    <row r="12" spans="1:5" ht="15">
      <c r="A12" s="175">
        <v>4</v>
      </c>
      <c r="B12" s="75" t="s">
        <v>166</v>
      </c>
      <c r="C12" s="144"/>
      <c r="D12" s="219">
        <f>-(873828928+50676029)</f>
        <v>-924504957</v>
      </c>
      <c r="E12" s="220">
        <v>-945185517</v>
      </c>
    </row>
    <row r="13" spans="1:5" ht="15">
      <c r="A13" s="175">
        <v>5</v>
      </c>
      <c r="B13" s="75" t="s">
        <v>167</v>
      </c>
      <c r="C13" s="144"/>
      <c r="D13" s="219"/>
      <c r="E13" s="169"/>
    </row>
    <row r="14" spans="1:5" ht="15">
      <c r="A14" s="26" t="s">
        <v>168</v>
      </c>
      <c r="B14" s="57" t="s">
        <v>96</v>
      </c>
      <c r="C14" s="144"/>
      <c r="D14" s="219">
        <f>-(59433492+1341906)</f>
        <v>-60775398</v>
      </c>
      <c r="E14" s="220">
        <v>-59944179</v>
      </c>
    </row>
    <row r="15" spans="1:5" ht="15">
      <c r="A15" s="26" t="s">
        <v>169</v>
      </c>
      <c r="B15" s="57" t="s">
        <v>170</v>
      </c>
      <c r="C15" s="165"/>
      <c r="D15" s="219">
        <v>-9470122</v>
      </c>
      <c r="E15" s="220">
        <v>-8430165</v>
      </c>
    </row>
    <row r="16" spans="1:5" ht="15.75">
      <c r="A16" s="26"/>
      <c r="B16" s="57" t="s">
        <v>171</v>
      </c>
      <c r="C16" s="165"/>
      <c r="D16" s="221">
        <f>SUM(D14:D15)</f>
        <v>-70245520</v>
      </c>
      <c r="E16" s="222">
        <f>SUM(E14:E15)</f>
        <v>-68374344</v>
      </c>
    </row>
    <row r="17" spans="1:5" ht="15">
      <c r="A17" s="175">
        <v>6</v>
      </c>
      <c r="B17" s="75" t="s">
        <v>97</v>
      </c>
      <c r="C17" s="165"/>
      <c r="D17" s="219">
        <f>-(119335940+47876)</f>
        <v>-119383816</v>
      </c>
      <c r="E17" s="220">
        <v>-123430114</v>
      </c>
    </row>
    <row r="18" spans="1:5" ht="15">
      <c r="A18" s="175">
        <v>7</v>
      </c>
      <c r="B18" s="75" t="s">
        <v>172</v>
      </c>
      <c r="C18" s="165"/>
      <c r="D18" s="219">
        <f>-(565266103+155329)</f>
        <v>-565421432</v>
      </c>
      <c r="E18" s="220">
        <v>-278456646</v>
      </c>
    </row>
    <row r="19" spans="1:5" ht="15.75">
      <c r="A19" s="176">
        <v>8</v>
      </c>
      <c r="B19" s="170" t="s">
        <v>128</v>
      </c>
      <c r="C19" s="170"/>
      <c r="D19" s="221">
        <f>D12+D16+D17+D18</f>
        <v>-1679555725</v>
      </c>
      <c r="E19" s="222">
        <f>E12+E16+E17+E18</f>
        <v>-1415446621</v>
      </c>
    </row>
    <row r="20" spans="1:5" ht="31.5">
      <c r="A20" s="176">
        <v>9</v>
      </c>
      <c r="B20" s="170" t="s">
        <v>129</v>
      </c>
      <c r="C20" s="170"/>
      <c r="D20" s="223">
        <f>D9+D10+D19</f>
        <v>323531611</v>
      </c>
      <c r="E20" s="224">
        <f>E9+E10+E19</f>
        <v>138603297</v>
      </c>
    </row>
    <row r="21" spans="1:5" ht="25.5">
      <c r="A21" s="175">
        <v>10</v>
      </c>
      <c r="B21" s="75" t="s">
        <v>173</v>
      </c>
      <c r="C21" s="144"/>
      <c r="D21" s="165"/>
      <c r="E21" s="169"/>
    </row>
    <row r="22" spans="1:5" ht="15">
      <c r="A22" s="175">
        <v>11</v>
      </c>
      <c r="B22" s="75" t="s">
        <v>98</v>
      </c>
      <c r="C22" s="144"/>
      <c r="D22" s="165"/>
      <c r="E22" s="169"/>
    </row>
    <row r="23" spans="1:5" ht="15">
      <c r="A23" s="175">
        <v>12</v>
      </c>
      <c r="B23" s="75" t="s">
        <v>174</v>
      </c>
      <c r="C23" s="144"/>
      <c r="D23" s="165"/>
      <c r="E23" s="169"/>
    </row>
    <row r="24" spans="1:5" ht="15">
      <c r="A24" s="142" t="s">
        <v>168</v>
      </c>
      <c r="B24" s="143" t="s">
        <v>175</v>
      </c>
      <c r="C24" s="144"/>
      <c r="D24" s="165"/>
      <c r="E24" s="169">
        <v>12732107</v>
      </c>
    </row>
    <row r="25" spans="1:5" ht="15">
      <c r="A25" s="142" t="s">
        <v>169</v>
      </c>
      <c r="B25" s="143" t="s">
        <v>176</v>
      </c>
      <c r="C25" s="144"/>
      <c r="D25" s="219">
        <v>-19365774</v>
      </c>
      <c r="E25" s="220">
        <v>-14964745</v>
      </c>
    </row>
    <row r="26" spans="1:5" ht="15">
      <c r="A26" s="142" t="s">
        <v>177</v>
      </c>
      <c r="B26" s="143" t="s">
        <v>99</v>
      </c>
      <c r="C26" s="144"/>
      <c r="D26" s="219">
        <v>-679138</v>
      </c>
      <c r="E26" s="169">
        <v>-23348536</v>
      </c>
    </row>
    <row r="27" spans="1:5" ht="15">
      <c r="A27" s="142" t="s">
        <v>178</v>
      </c>
      <c r="B27" s="143" t="s">
        <v>100</v>
      </c>
      <c r="C27" s="144"/>
      <c r="D27" s="165">
        <f>27878000+1110</f>
        <v>27879110</v>
      </c>
      <c r="E27" s="169"/>
    </row>
    <row r="28" spans="1:5" ht="15.75">
      <c r="A28" s="142"/>
      <c r="B28" s="143" t="s">
        <v>179</v>
      </c>
      <c r="C28" s="144"/>
      <c r="D28" s="221">
        <f>SUM(D24:D27)</f>
        <v>7834198</v>
      </c>
      <c r="E28" s="222">
        <f>SUM(E24:E27)</f>
        <v>-25581174</v>
      </c>
    </row>
    <row r="29" spans="1:5" ht="15.75">
      <c r="A29" s="142">
        <v>13</v>
      </c>
      <c r="B29" s="143" t="s">
        <v>180</v>
      </c>
      <c r="C29" s="144"/>
      <c r="D29" s="221">
        <v>7833088</v>
      </c>
      <c r="E29" s="222">
        <v>-25581174</v>
      </c>
    </row>
    <row r="30" spans="1:5" ht="15">
      <c r="A30" s="175">
        <v>14</v>
      </c>
      <c r="B30" s="43" t="s">
        <v>181</v>
      </c>
      <c r="C30" s="144"/>
      <c r="D30" s="224">
        <f>D20+D29</f>
        <v>331364699</v>
      </c>
      <c r="E30" s="224">
        <f>E20+E29</f>
        <v>113022123</v>
      </c>
    </row>
    <row r="31" spans="1:5" ht="15.75">
      <c r="A31" s="175">
        <v>15</v>
      </c>
      <c r="B31" s="43" t="s">
        <v>101</v>
      </c>
      <c r="C31" s="144"/>
      <c r="D31" s="221">
        <f>-(34099794-641117)</f>
        <v>-33458677</v>
      </c>
      <c r="E31" s="222">
        <v>-10920479</v>
      </c>
    </row>
    <row r="32" spans="1:5" ht="15.75">
      <c r="A32" s="175">
        <v>16</v>
      </c>
      <c r="B32" s="170" t="s">
        <v>182</v>
      </c>
      <c r="C32" s="144"/>
      <c r="D32" s="225">
        <f>D30+D31</f>
        <v>297906022</v>
      </c>
      <c r="E32" s="226">
        <f>E30+E31</f>
        <v>102101644</v>
      </c>
    </row>
    <row r="33" spans="1:5" ht="15.75" thickBot="1">
      <c r="A33" s="227">
        <v>17</v>
      </c>
      <c r="B33" s="103" t="s">
        <v>183</v>
      </c>
      <c r="C33" s="177"/>
      <c r="D33" s="228"/>
      <c r="E33" s="178"/>
    </row>
  </sheetData>
  <sheetProtection/>
  <mergeCells count="8">
    <mergeCell ref="A1:E1"/>
    <mergeCell ref="A3:E3"/>
    <mergeCell ref="A7:A8"/>
    <mergeCell ref="B7:B8"/>
    <mergeCell ref="C7:C8"/>
    <mergeCell ref="B5:E5"/>
    <mergeCell ref="D7:D8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5"/>
  <sheetViews>
    <sheetView zoomScalePageLayoutView="0" workbookViewId="0" topLeftCell="A11">
      <selection activeCell="C33" sqref="C33"/>
    </sheetView>
  </sheetViews>
  <sheetFormatPr defaultColWidth="9.140625" defaultRowHeight="12.75"/>
  <cols>
    <col min="1" max="1" width="4.28125" style="78" customWidth="1"/>
    <col min="2" max="2" width="52.140625" style="58" customWidth="1"/>
    <col min="3" max="3" width="9.8515625" style="80" bestFit="1" customWidth="1"/>
    <col min="4" max="4" width="15.00390625" style="78" bestFit="1" customWidth="1"/>
    <col min="5" max="5" width="14.00390625" style="158" bestFit="1" customWidth="1"/>
    <col min="6" max="6" width="9.140625" style="78" customWidth="1"/>
    <col min="7" max="7" width="19.28125" style="78" customWidth="1"/>
    <col min="8" max="16384" width="9.140625" style="78" customWidth="1"/>
  </cols>
  <sheetData>
    <row r="1" spans="1:5" ht="15.75">
      <c r="A1" s="277" t="s">
        <v>125</v>
      </c>
      <c r="B1" s="277"/>
      <c r="C1" s="277"/>
      <c r="D1" s="277"/>
      <c r="E1" s="277"/>
    </row>
    <row r="2" ht="12.75">
      <c r="A2" s="79"/>
    </row>
    <row r="3" spans="1:5" ht="15.75">
      <c r="A3" s="289" t="s">
        <v>206</v>
      </c>
      <c r="B3" s="289"/>
      <c r="C3" s="289"/>
      <c r="D3" s="289"/>
      <c r="E3" s="289"/>
    </row>
    <row r="4" spans="1:5" ht="24.75" customHeight="1">
      <c r="A4" s="81" t="s">
        <v>0</v>
      </c>
      <c r="B4" s="61"/>
      <c r="C4" s="82"/>
      <c r="D4" s="83"/>
      <c r="E4" s="159"/>
    </row>
    <row r="5" spans="2:5" ht="40.5" customHeight="1" thickBot="1">
      <c r="B5" s="290" t="s">
        <v>208</v>
      </c>
      <c r="C5" s="290"/>
      <c r="D5" s="290"/>
      <c r="E5" s="290"/>
    </row>
    <row r="6" spans="1:5" s="84" customFormat="1" ht="18" customHeight="1" thickBot="1">
      <c r="A6" s="62"/>
      <c r="B6" s="76" t="s">
        <v>130</v>
      </c>
      <c r="C6" s="77" t="s">
        <v>2</v>
      </c>
      <c r="D6" s="10">
        <v>2010</v>
      </c>
      <c r="E6" s="267">
        <v>2009</v>
      </c>
    </row>
    <row r="7" spans="1:5" s="88" customFormat="1" ht="18" customHeight="1" thickBot="1">
      <c r="A7" s="85"/>
      <c r="B7" s="229" t="s">
        <v>184</v>
      </c>
      <c r="C7" s="86"/>
      <c r="D7" s="87">
        <v>0</v>
      </c>
      <c r="E7" s="160"/>
    </row>
    <row r="8" spans="1:5" s="88" customFormat="1" ht="18" customHeight="1" thickTop="1">
      <c r="A8" s="55">
        <v>1</v>
      </c>
      <c r="B8" s="230" t="s">
        <v>185</v>
      </c>
      <c r="C8" s="89"/>
      <c r="D8" s="231">
        <v>1797892212</v>
      </c>
      <c r="E8" s="252">
        <v>1229745944</v>
      </c>
    </row>
    <row r="9" spans="1:5" s="92" customFormat="1" ht="18" customHeight="1">
      <c r="A9" s="55">
        <v>2</v>
      </c>
      <c r="B9" s="230" t="s">
        <v>186</v>
      </c>
      <c r="C9" s="91"/>
      <c r="D9" s="232">
        <v>-1481262699</v>
      </c>
      <c r="E9" s="253">
        <v>-1138514753</v>
      </c>
    </row>
    <row r="10" spans="1:5" s="92" customFormat="1" ht="18" customHeight="1">
      <c r="A10" s="55">
        <v>3</v>
      </c>
      <c r="B10" s="233" t="s">
        <v>187</v>
      </c>
      <c r="C10" s="93"/>
      <c r="D10" s="231">
        <v>97579325</v>
      </c>
      <c r="E10" s="252">
        <v>2750</v>
      </c>
    </row>
    <row r="11" spans="1:6" s="88" customFormat="1" ht="18" customHeight="1">
      <c r="A11" s="94">
        <v>4</v>
      </c>
      <c r="B11" s="234" t="s">
        <v>131</v>
      </c>
      <c r="C11" s="95"/>
      <c r="D11" s="232">
        <v>-18547750</v>
      </c>
      <c r="E11" s="253">
        <v>-13687953</v>
      </c>
      <c r="F11" s="96"/>
    </row>
    <row r="12" spans="1:5" s="88" customFormat="1" ht="18" customHeight="1">
      <c r="A12" s="94">
        <v>5</v>
      </c>
      <c r="B12" s="234" t="s">
        <v>102</v>
      </c>
      <c r="C12" s="95"/>
      <c r="D12" s="232">
        <v>-85453756</v>
      </c>
      <c r="E12" s="253">
        <v>-93073894</v>
      </c>
    </row>
    <row r="13" spans="1:5" s="88" customFormat="1" ht="18" customHeight="1" thickBot="1">
      <c r="A13" s="45" t="s">
        <v>138</v>
      </c>
      <c r="B13" s="235" t="s">
        <v>188</v>
      </c>
      <c r="C13" s="95"/>
      <c r="D13" s="236">
        <f>SUM(D8:D12)</f>
        <v>310207332</v>
      </c>
      <c r="E13" s="254">
        <f>SUM(E8:E12)</f>
        <v>-15527906</v>
      </c>
    </row>
    <row r="14" spans="1:5" s="88" customFormat="1" ht="18" customHeight="1" thickBot="1" thickTop="1">
      <c r="A14" s="97"/>
      <c r="B14" s="237"/>
      <c r="C14" s="98"/>
      <c r="D14" s="145"/>
      <c r="E14" s="255"/>
    </row>
    <row r="15" spans="1:5" s="88" customFormat="1" ht="18" customHeight="1" thickBot="1" thickTop="1">
      <c r="A15" s="97"/>
      <c r="B15" s="238" t="s">
        <v>189</v>
      </c>
      <c r="C15" s="98"/>
      <c r="D15" s="145"/>
      <c r="E15" s="255"/>
    </row>
    <row r="16" spans="1:5" s="88" customFormat="1" ht="18" customHeight="1" thickBot="1" thickTop="1">
      <c r="A16" s="97">
        <v>1</v>
      </c>
      <c r="B16" s="237" t="s">
        <v>190</v>
      </c>
      <c r="C16" s="98"/>
      <c r="D16" s="146">
        <v>-1000000</v>
      </c>
      <c r="E16" s="255"/>
    </row>
    <row r="17" spans="1:5" s="88" customFormat="1" ht="18" customHeight="1" thickBot="1" thickTop="1">
      <c r="A17" s="97">
        <v>2</v>
      </c>
      <c r="B17" s="237" t="s">
        <v>191</v>
      </c>
      <c r="C17" s="98"/>
      <c r="D17" s="232">
        <f>-11314381-478479</f>
        <v>-11792860</v>
      </c>
      <c r="E17" s="253">
        <v>-122198049</v>
      </c>
    </row>
    <row r="18" spans="1:5" s="88" customFormat="1" ht="18" customHeight="1" thickBot="1" thickTop="1">
      <c r="A18" s="97">
        <v>3</v>
      </c>
      <c r="B18" s="237" t="s">
        <v>192</v>
      </c>
      <c r="C18" s="98"/>
      <c r="D18" s="146"/>
      <c r="E18" s="256">
        <v>20537374</v>
      </c>
    </row>
    <row r="19" spans="1:5" s="88" customFormat="1" ht="18" customHeight="1" thickBot="1" thickTop="1">
      <c r="A19" s="97">
        <v>4</v>
      </c>
      <c r="B19" s="237" t="s">
        <v>132</v>
      </c>
      <c r="C19" s="98"/>
      <c r="D19" s="146">
        <f>99282+1110</f>
        <v>100392</v>
      </c>
      <c r="E19" s="256">
        <v>110290</v>
      </c>
    </row>
    <row r="20" spans="1:5" s="88" customFormat="1" ht="18" customHeight="1" thickBot="1" thickTop="1">
      <c r="A20" s="161">
        <v>5</v>
      </c>
      <c r="B20" s="239" t="s">
        <v>103</v>
      </c>
      <c r="C20" s="162"/>
      <c r="D20" s="240">
        <v>31000402</v>
      </c>
      <c r="E20" s="257">
        <v>1763250</v>
      </c>
    </row>
    <row r="21" spans="1:5" s="92" customFormat="1" ht="18" customHeight="1" thickBot="1">
      <c r="A21" s="163" t="s">
        <v>139</v>
      </c>
      <c r="B21" s="241" t="s">
        <v>193</v>
      </c>
      <c r="C21" s="164"/>
      <c r="D21" s="236">
        <f>SUM(D16:D20)</f>
        <v>18307934</v>
      </c>
      <c r="E21" s="254">
        <f>SUM(E17:E20)</f>
        <v>-99787135</v>
      </c>
    </row>
    <row r="22" spans="1:253" s="60" customFormat="1" ht="18" customHeight="1" thickBot="1">
      <c r="A22" s="102"/>
      <c r="B22" s="242"/>
      <c r="C22" s="153"/>
      <c r="D22" s="147"/>
      <c r="E22" s="258"/>
      <c r="F22" s="99"/>
      <c r="G22" s="99"/>
      <c r="H22" s="99"/>
      <c r="I22" s="59"/>
      <c r="J22" s="99"/>
      <c r="K22" s="99"/>
      <c r="L22" s="99"/>
      <c r="M22" s="99"/>
      <c r="N22" s="59"/>
      <c r="O22" s="99"/>
      <c r="P22" s="99"/>
      <c r="Q22" s="99"/>
      <c r="R22" s="99"/>
      <c r="S22" s="59"/>
      <c r="T22" s="99"/>
      <c r="U22" s="99"/>
      <c r="V22" s="99"/>
      <c r="W22" s="99"/>
      <c r="X22" s="59"/>
      <c r="Y22" s="99"/>
      <c r="Z22" s="99"/>
      <c r="AA22" s="99"/>
      <c r="AB22" s="99"/>
      <c r="AC22" s="59"/>
      <c r="AD22" s="99"/>
      <c r="AE22" s="99"/>
      <c r="AF22" s="99"/>
      <c r="AG22" s="99"/>
      <c r="AH22" s="59"/>
      <c r="AI22" s="99"/>
      <c r="AJ22" s="99"/>
      <c r="AK22" s="99"/>
      <c r="AL22" s="99"/>
      <c r="AM22" s="59"/>
      <c r="AN22" s="99"/>
      <c r="AO22" s="99"/>
      <c r="AP22" s="99"/>
      <c r="AQ22" s="99"/>
      <c r="AR22" s="59"/>
      <c r="AS22" s="99"/>
      <c r="AT22" s="99"/>
      <c r="AU22" s="99"/>
      <c r="AV22" s="99"/>
      <c r="AW22" s="59"/>
      <c r="AX22" s="99"/>
      <c r="AY22" s="99"/>
      <c r="AZ22" s="99"/>
      <c r="BA22" s="99"/>
      <c r="BB22" s="59"/>
      <c r="BC22" s="99"/>
      <c r="BD22" s="99"/>
      <c r="BE22" s="99"/>
      <c r="BF22" s="99"/>
      <c r="BG22" s="59"/>
      <c r="BH22" s="99"/>
      <c r="BI22" s="99"/>
      <c r="BJ22" s="99"/>
      <c r="BK22" s="99"/>
      <c r="BL22" s="59"/>
      <c r="BM22" s="99"/>
      <c r="BN22" s="99"/>
      <c r="BO22" s="99"/>
      <c r="BP22" s="99"/>
      <c r="BQ22" s="59"/>
      <c r="BR22" s="99"/>
      <c r="BS22" s="99"/>
      <c r="BT22" s="99"/>
      <c r="BU22" s="99"/>
      <c r="BV22" s="59"/>
      <c r="BW22" s="99"/>
      <c r="BX22" s="99"/>
      <c r="BY22" s="99"/>
      <c r="BZ22" s="99"/>
      <c r="CA22" s="59"/>
      <c r="CB22" s="99"/>
      <c r="CC22" s="99"/>
      <c r="CD22" s="99"/>
      <c r="CE22" s="99"/>
      <c r="CF22" s="59"/>
      <c r="CG22" s="99"/>
      <c r="CH22" s="99"/>
      <c r="CI22" s="99"/>
      <c r="CJ22" s="99"/>
      <c r="CK22" s="59"/>
      <c r="CL22" s="99"/>
      <c r="CM22" s="99"/>
      <c r="CN22" s="99"/>
      <c r="CO22" s="99"/>
      <c r="CP22" s="59"/>
      <c r="CQ22" s="99"/>
      <c r="CR22" s="99"/>
      <c r="CS22" s="99"/>
      <c r="CT22" s="99"/>
      <c r="CU22" s="59"/>
      <c r="CV22" s="99"/>
      <c r="CW22" s="99"/>
      <c r="CX22" s="99"/>
      <c r="CY22" s="99"/>
      <c r="CZ22" s="59"/>
      <c r="DA22" s="99"/>
      <c r="DB22" s="99"/>
      <c r="DC22" s="99"/>
      <c r="DD22" s="99"/>
      <c r="DE22" s="59"/>
      <c r="DF22" s="99"/>
      <c r="DG22" s="99"/>
      <c r="DH22" s="99"/>
      <c r="DI22" s="99"/>
      <c r="DJ22" s="59"/>
      <c r="DK22" s="99"/>
      <c r="DL22" s="99"/>
      <c r="DM22" s="99"/>
      <c r="DN22" s="99"/>
      <c r="DO22" s="59"/>
      <c r="DP22" s="99"/>
      <c r="DQ22" s="99"/>
      <c r="DR22" s="99"/>
      <c r="DS22" s="99"/>
      <c r="DT22" s="59"/>
      <c r="DU22" s="99"/>
      <c r="DV22" s="99"/>
      <c r="DW22" s="99"/>
      <c r="DX22" s="99"/>
      <c r="DY22" s="59"/>
      <c r="DZ22" s="99"/>
      <c r="EA22" s="99"/>
      <c r="EB22" s="99"/>
      <c r="EC22" s="99"/>
      <c r="ED22" s="59"/>
      <c r="EE22" s="99"/>
      <c r="EF22" s="99"/>
      <c r="EG22" s="99"/>
      <c r="EH22" s="99"/>
      <c r="EI22" s="59"/>
      <c r="EJ22" s="99"/>
      <c r="EK22" s="99"/>
      <c r="EL22" s="99"/>
      <c r="EM22" s="99"/>
      <c r="EN22" s="59"/>
      <c r="EO22" s="99"/>
      <c r="EP22" s="99"/>
      <c r="EQ22" s="99"/>
      <c r="ER22" s="99"/>
      <c r="ES22" s="59"/>
      <c r="ET22" s="99"/>
      <c r="EU22" s="99"/>
      <c r="EV22" s="99"/>
      <c r="EW22" s="99"/>
      <c r="EX22" s="59"/>
      <c r="EY22" s="99"/>
      <c r="EZ22" s="99"/>
      <c r="FA22" s="99"/>
      <c r="FB22" s="99"/>
      <c r="FC22" s="59"/>
      <c r="FD22" s="99"/>
      <c r="FE22" s="99"/>
      <c r="FF22" s="99"/>
      <c r="FG22" s="99"/>
      <c r="FH22" s="59"/>
      <c r="FI22" s="99"/>
      <c r="FJ22" s="99"/>
      <c r="FK22" s="99"/>
      <c r="FL22" s="99"/>
      <c r="FM22" s="59"/>
      <c r="FN22" s="99"/>
      <c r="FO22" s="99"/>
      <c r="FP22" s="99"/>
      <c r="FQ22" s="99"/>
      <c r="FR22" s="59"/>
      <c r="FS22" s="99"/>
      <c r="FT22" s="99"/>
      <c r="FU22" s="99"/>
      <c r="FV22" s="99"/>
      <c r="FW22" s="59"/>
      <c r="FX22" s="99"/>
      <c r="FY22" s="99"/>
      <c r="FZ22" s="99"/>
      <c r="GA22" s="99"/>
      <c r="GB22" s="59"/>
      <c r="GC22" s="99"/>
      <c r="GD22" s="99"/>
      <c r="GE22" s="99"/>
      <c r="GF22" s="99"/>
      <c r="GG22" s="59"/>
      <c r="GH22" s="99"/>
      <c r="GI22" s="99"/>
      <c r="GJ22" s="99"/>
      <c r="GK22" s="99"/>
      <c r="GL22" s="59"/>
      <c r="GM22" s="99"/>
      <c r="GN22" s="99"/>
      <c r="GO22" s="99"/>
      <c r="GP22" s="99"/>
      <c r="GQ22" s="59"/>
      <c r="GR22" s="99"/>
      <c r="GS22" s="99"/>
      <c r="GT22" s="99"/>
      <c r="GU22" s="99"/>
      <c r="GV22" s="59"/>
      <c r="GW22" s="99"/>
      <c r="GX22" s="99"/>
      <c r="GY22" s="99"/>
      <c r="GZ22" s="99"/>
      <c r="HA22" s="59"/>
      <c r="HB22" s="99"/>
      <c r="HC22" s="99"/>
      <c r="HD22" s="99"/>
      <c r="HE22" s="99"/>
      <c r="HF22" s="59"/>
      <c r="HG22" s="99"/>
      <c r="HH22" s="99"/>
      <c r="HI22" s="99"/>
      <c r="HJ22" s="99"/>
      <c r="HK22" s="59"/>
      <c r="HL22" s="99"/>
      <c r="HM22" s="99"/>
      <c r="HN22" s="99"/>
      <c r="HO22" s="99"/>
      <c r="HP22" s="59"/>
      <c r="HQ22" s="99"/>
      <c r="HR22" s="99"/>
      <c r="HS22" s="99"/>
      <c r="HT22" s="99"/>
      <c r="HU22" s="59"/>
      <c r="HV22" s="99"/>
      <c r="HW22" s="99"/>
      <c r="HX22" s="99"/>
      <c r="HY22" s="99"/>
      <c r="HZ22" s="59"/>
      <c r="IA22" s="99"/>
      <c r="IB22" s="99"/>
      <c r="IC22" s="99"/>
      <c r="ID22" s="99"/>
      <c r="IE22" s="59"/>
      <c r="IF22" s="99"/>
      <c r="IG22" s="99"/>
      <c r="IH22" s="99"/>
      <c r="II22" s="99"/>
      <c r="IJ22" s="59"/>
      <c r="IK22" s="99"/>
      <c r="IL22" s="99"/>
      <c r="IM22" s="99"/>
      <c r="IN22" s="99"/>
      <c r="IO22" s="59"/>
      <c r="IP22" s="99"/>
      <c r="IQ22" s="99"/>
      <c r="IR22" s="99"/>
      <c r="IS22" s="99"/>
    </row>
    <row r="23" spans="1:253" s="60" customFormat="1" ht="18" customHeight="1" thickBot="1" thickTop="1">
      <c r="A23" s="85"/>
      <c r="B23" s="229" t="s">
        <v>133</v>
      </c>
      <c r="C23" s="86"/>
      <c r="D23" s="148"/>
      <c r="E23" s="259"/>
      <c r="F23" s="99"/>
      <c r="G23" s="99"/>
      <c r="H23" s="99"/>
      <c r="I23" s="59"/>
      <c r="J23" s="99"/>
      <c r="K23" s="99"/>
      <c r="L23" s="99"/>
      <c r="M23" s="99"/>
      <c r="N23" s="59"/>
      <c r="O23" s="99"/>
      <c r="P23" s="99"/>
      <c r="Q23" s="99"/>
      <c r="R23" s="99"/>
      <c r="S23" s="59"/>
      <c r="T23" s="99"/>
      <c r="U23" s="99"/>
      <c r="V23" s="99"/>
      <c r="W23" s="99"/>
      <c r="X23" s="59"/>
      <c r="Y23" s="99"/>
      <c r="Z23" s="99"/>
      <c r="AA23" s="99"/>
      <c r="AB23" s="99"/>
      <c r="AC23" s="59"/>
      <c r="AD23" s="99"/>
      <c r="AE23" s="99"/>
      <c r="AF23" s="99"/>
      <c r="AG23" s="99"/>
      <c r="AH23" s="59"/>
      <c r="AI23" s="99"/>
      <c r="AJ23" s="99"/>
      <c r="AK23" s="99"/>
      <c r="AL23" s="99"/>
      <c r="AM23" s="59"/>
      <c r="AN23" s="99"/>
      <c r="AO23" s="99"/>
      <c r="AP23" s="99"/>
      <c r="AQ23" s="99"/>
      <c r="AR23" s="59"/>
      <c r="AS23" s="99"/>
      <c r="AT23" s="99"/>
      <c r="AU23" s="99"/>
      <c r="AV23" s="99"/>
      <c r="AW23" s="59"/>
      <c r="AX23" s="99"/>
      <c r="AY23" s="99"/>
      <c r="AZ23" s="99"/>
      <c r="BA23" s="99"/>
      <c r="BB23" s="59"/>
      <c r="BC23" s="99"/>
      <c r="BD23" s="99"/>
      <c r="BE23" s="99"/>
      <c r="BF23" s="99"/>
      <c r="BG23" s="59"/>
      <c r="BH23" s="99"/>
      <c r="BI23" s="99"/>
      <c r="BJ23" s="99"/>
      <c r="BK23" s="99"/>
      <c r="BL23" s="59"/>
      <c r="BM23" s="99"/>
      <c r="BN23" s="99"/>
      <c r="BO23" s="99"/>
      <c r="BP23" s="99"/>
      <c r="BQ23" s="59"/>
      <c r="BR23" s="99"/>
      <c r="BS23" s="99"/>
      <c r="BT23" s="99"/>
      <c r="BU23" s="99"/>
      <c r="BV23" s="59"/>
      <c r="BW23" s="99"/>
      <c r="BX23" s="99"/>
      <c r="BY23" s="99"/>
      <c r="BZ23" s="99"/>
      <c r="CA23" s="59"/>
      <c r="CB23" s="99"/>
      <c r="CC23" s="99"/>
      <c r="CD23" s="99"/>
      <c r="CE23" s="99"/>
      <c r="CF23" s="59"/>
      <c r="CG23" s="99"/>
      <c r="CH23" s="99"/>
      <c r="CI23" s="99"/>
      <c r="CJ23" s="99"/>
      <c r="CK23" s="59"/>
      <c r="CL23" s="99"/>
      <c r="CM23" s="99"/>
      <c r="CN23" s="99"/>
      <c r="CO23" s="99"/>
      <c r="CP23" s="59"/>
      <c r="CQ23" s="99"/>
      <c r="CR23" s="99"/>
      <c r="CS23" s="99"/>
      <c r="CT23" s="99"/>
      <c r="CU23" s="59"/>
      <c r="CV23" s="99"/>
      <c r="CW23" s="99"/>
      <c r="CX23" s="99"/>
      <c r="CY23" s="99"/>
      <c r="CZ23" s="59"/>
      <c r="DA23" s="99"/>
      <c r="DB23" s="99"/>
      <c r="DC23" s="99"/>
      <c r="DD23" s="99"/>
      <c r="DE23" s="59"/>
      <c r="DF23" s="99"/>
      <c r="DG23" s="99"/>
      <c r="DH23" s="99"/>
      <c r="DI23" s="99"/>
      <c r="DJ23" s="59"/>
      <c r="DK23" s="99"/>
      <c r="DL23" s="99"/>
      <c r="DM23" s="99"/>
      <c r="DN23" s="99"/>
      <c r="DO23" s="59"/>
      <c r="DP23" s="99"/>
      <c r="DQ23" s="99"/>
      <c r="DR23" s="99"/>
      <c r="DS23" s="99"/>
      <c r="DT23" s="59"/>
      <c r="DU23" s="99"/>
      <c r="DV23" s="99"/>
      <c r="DW23" s="99"/>
      <c r="DX23" s="99"/>
      <c r="DY23" s="59"/>
      <c r="DZ23" s="99"/>
      <c r="EA23" s="99"/>
      <c r="EB23" s="99"/>
      <c r="EC23" s="99"/>
      <c r="ED23" s="59"/>
      <c r="EE23" s="99"/>
      <c r="EF23" s="99"/>
      <c r="EG23" s="99"/>
      <c r="EH23" s="99"/>
      <c r="EI23" s="59"/>
      <c r="EJ23" s="99"/>
      <c r="EK23" s="99"/>
      <c r="EL23" s="99"/>
      <c r="EM23" s="99"/>
      <c r="EN23" s="59"/>
      <c r="EO23" s="99"/>
      <c r="EP23" s="99"/>
      <c r="EQ23" s="99"/>
      <c r="ER23" s="99"/>
      <c r="ES23" s="59"/>
      <c r="ET23" s="99"/>
      <c r="EU23" s="99"/>
      <c r="EV23" s="99"/>
      <c r="EW23" s="99"/>
      <c r="EX23" s="59"/>
      <c r="EY23" s="99"/>
      <c r="EZ23" s="99"/>
      <c r="FA23" s="99"/>
      <c r="FB23" s="99"/>
      <c r="FC23" s="59"/>
      <c r="FD23" s="99"/>
      <c r="FE23" s="99"/>
      <c r="FF23" s="99"/>
      <c r="FG23" s="99"/>
      <c r="FH23" s="59"/>
      <c r="FI23" s="99"/>
      <c r="FJ23" s="99"/>
      <c r="FK23" s="99"/>
      <c r="FL23" s="99"/>
      <c r="FM23" s="59"/>
      <c r="FN23" s="99"/>
      <c r="FO23" s="99"/>
      <c r="FP23" s="99"/>
      <c r="FQ23" s="99"/>
      <c r="FR23" s="59"/>
      <c r="FS23" s="99"/>
      <c r="FT23" s="99"/>
      <c r="FU23" s="99"/>
      <c r="FV23" s="99"/>
      <c r="FW23" s="59"/>
      <c r="FX23" s="99"/>
      <c r="FY23" s="99"/>
      <c r="FZ23" s="99"/>
      <c r="GA23" s="99"/>
      <c r="GB23" s="59"/>
      <c r="GC23" s="99"/>
      <c r="GD23" s="99"/>
      <c r="GE23" s="99"/>
      <c r="GF23" s="99"/>
      <c r="GG23" s="59"/>
      <c r="GH23" s="99"/>
      <c r="GI23" s="99"/>
      <c r="GJ23" s="99"/>
      <c r="GK23" s="99"/>
      <c r="GL23" s="59"/>
      <c r="GM23" s="99"/>
      <c r="GN23" s="99"/>
      <c r="GO23" s="99"/>
      <c r="GP23" s="99"/>
      <c r="GQ23" s="59"/>
      <c r="GR23" s="99"/>
      <c r="GS23" s="99"/>
      <c r="GT23" s="99"/>
      <c r="GU23" s="99"/>
      <c r="GV23" s="59"/>
      <c r="GW23" s="99"/>
      <c r="GX23" s="99"/>
      <c r="GY23" s="99"/>
      <c r="GZ23" s="99"/>
      <c r="HA23" s="59"/>
      <c r="HB23" s="99"/>
      <c r="HC23" s="99"/>
      <c r="HD23" s="99"/>
      <c r="HE23" s="99"/>
      <c r="HF23" s="59"/>
      <c r="HG23" s="99"/>
      <c r="HH23" s="99"/>
      <c r="HI23" s="99"/>
      <c r="HJ23" s="99"/>
      <c r="HK23" s="59"/>
      <c r="HL23" s="99"/>
      <c r="HM23" s="99"/>
      <c r="HN23" s="99"/>
      <c r="HO23" s="99"/>
      <c r="HP23" s="59"/>
      <c r="HQ23" s="99"/>
      <c r="HR23" s="99"/>
      <c r="HS23" s="99"/>
      <c r="HT23" s="99"/>
      <c r="HU23" s="59"/>
      <c r="HV23" s="99"/>
      <c r="HW23" s="99"/>
      <c r="HX23" s="99"/>
      <c r="HY23" s="99"/>
      <c r="HZ23" s="59"/>
      <c r="IA23" s="99"/>
      <c r="IB23" s="99"/>
      <c r="IC23" s="99"/>
      <c r="ID23" s="99"/>
      <c r="IE23" s="59"/>
      <c r="IF23" s="99"/>
      <c r="IG23" s="99"/>
      <c r="IH23" s="99"/>
      <c r="II23" s="99"/>
      <c r="IJ23" s="59"/>
      <c r="IK23" s="99"/>
      <c r="IL23" s="99"/>
      <c r="IM23" s="99"/>
      <c r="IN23" s="99"/>
      <c r="IO23" s="59"/>
      <c r="IP23" s="99"/>
      <c r="IQ23" s="99"/>
      <c r="IR23" s="99"/>
      <c r="IS23" s="99"/>
    </row>
    <row r="24" spans="1:5" s="88" customFormat="1" ht="18" customHeight="1" thickTop="1">
      <c r="A24" s="101">
        <v>1</v>
      </c>
      <c r="B24" s="233" t="s">
        <v>194</v>
      </c>
      <c r="C24" s="154"/>
      <c r="D24" s="105"/>
      <c r="E24" s="260"/>
    </row>
    <row r="25" spans="1:5" s="88" customFormat="1" ht="18" customHeight="1">
      <c r="A25" s="94">
        <v>2</v>
      </c>
      <c r="B25" s="234" t="s">
        <v>195</v>
      </c>
      <c r="C25" s="95"/>
      <c r="D25" s="243">
        <v>-19983851</v>
      </c>
      <c r="E25" s="261">
        <v>33415850</v>
      </c>
    </row>
    <row r="26" spans="1:5" s="88" customFormat="1" ht="18" customHeight="1">
      <c r="A26" s="94">
        <v>3</v>
      </c>
      <c r="B26" s="234" t="s">
        <v>134</v>
      </c>
      <c r="C26" s="95"/>
      <c r="D26" s="232"/>
      <c r="E26" s="253">
        <v>-7282315</v>
      </c>
    </row>
    <row r="27" spans="1:5" s="88" customFormat="1" ht="18" customHeight="1">
      <c r="A27" s="94">
        <v>4</v>
      </c>
      <c r="B27" s="234" t="s">
        <v>135</v>
      </c>
      <c r="C27" s="95"/>
      <c r="D27" s="243"/>
      <c r="E27" s="261"/>
    </row>
    <row r="28" spans="1:5" s="88" customFormat="1" ht="18" customHeight="1">
      <c r="A28" s="94" t="s">
        <v>140</v>
      </c>
      <c r="B28" s="269" t="s">
        <v>196</v>
      </c>
      <c r="C28" s="95"/>
      <c r="D28" s="74">
        <f>SUM(D25:D27)</f>
        <v>-19983851</v>
      </c>
      <c r="E28" s="262">
        <f>SUM(E25:E27)</f>
        <v>26133535</v>
      </c>
    </row>
    <row r="29" spans="1:5" s="88" customFormat="1" ht="18" customHeight="1" thickBot="1">
      <c r="A29" s="104"/>
      <c r="B29" s="244" t="s">
        <v>209</v>
      </c>
      <c r="C29" s="155"/>
      <c r="D29" s="245">
        <f>-(47947272-63079)</f>
        <v>-47884193</v>
      </c>
      <c r="E29" s="263"/>
    </row>
    <row r="30" spans="1:5" s="92" customFormat="1" ht="18" customHeight="1" thickBot="1" thickTop="1">
      <c r="A30" s="149"/>
      <c r="B30" s="235" t="s">
        <v>136</v>
      </c>
      <c r="C30" s="152"/>
      <c r="D30" s="246">
        <v>260647265</v>
      </c>
      <c r="E30" s="264">
        <f>E13+E21+E28</f>
        <v>-89181506</v>
      </c>
    </row>
    <row r="31" spans="1:5" ht="18" customHeight="1">
      <c r="A31" s="150"/>
      <c r="B31" s="247" t="s">
        <v>105</v>
      </c>
      <c r="C31" s="156"/>
      <c r="D31" s="248">
        <v>30185108</v>
      </c>
      <c r="E31" s="268">
        <f>116279897+3086717</f>
        <v>119366614</v>
      </c>
    </row>
    <row r="32" spans="1:5" ht="18" customHeight="1" thickBot="1">
      <c r="A32" s="151"/>
      <c r="B32" s="249" t="s">
        <v>106</v>
      </c>
      <c r="C32" s="157"/>
      <c r="D32" s="250">
        <f>SUM(D30:D31)</f>
        <v>290832373</v>
      </c>
      <c r="E32" s="265">
        <f>SUM(E30:E31)</f>
        <v>30185108</v>
      </c>
    </row>
    <row r="34" ht="12.75">
      <c r="D34" s="158"/>
    </row>
    <row r="35" ht="12.75">
      <c r="D35" s="251"/>
    </row>
  </sheetData>
  <sheetProtection/>
  <mergeCells count="3">
    <mergeCell ref="A1:E1"/>
    <mergeCell ref="A3:E3"/>
    <mergeCell ref="B5:E5"/>
  </mergeCells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.7109375" style="0" customWidth="1"/>
    <col min="2" max="2" width="25.57421875" style="0" customWidth="1"/>
    <col min="3" max="3" width="12.7109375" style="0" bestFit="1" customWidth="1"/>
    <col min="5" max="5" width="9.7109375" style="0" bestFit="1" customWidth="1"/>
    <col min="6" max="6" width="10.140625" style="0" bestFit="1" customWidth="1"/>
    <col min="7" max="7" width="11.7109375" style="0" customWidth="1"/>
    <col min="8" max="8" width="12.421875" style="0" customWidth="1"/>
    <col min="9" max="9" width="14.00390625" style="0" customWidth="1"/>
    <col min="10" max="10" width="11.7109375" style="0" customWidth="1"/>
    <col min="11" max="11" width="15.00390625" style="0" bestFit="1" customWidth="1"/>
    <col min="12" max="12" width="15.00390625" style="0" customWidth="1"/>
    <col min="13" max="13" width="11.140625" style="0" bestFit="1" customWidth="1"/>
  </cols>
  <sheetData>
    <row r="1" spans="2:6" ht="15.75">
      <c r="B1" s="277" t="s">
        <v>125</v>
      </c>
      <c r="C1" s="277"/>
      <c r="D1" s="277"/>
      <c r="E1" s="277"/>
      <c r="F1" s="277"/>
    </row>
    <row r="2" spans="2:6" ht="12.75">
      <c r="B2" s="79"/>
      <c r="C2" s="58"/>
      <c r="D2" s="80"/>
      <c r="E2" s="78"/>
      <c r="F2" s="78"/>
    </row>
    <row r="3" spans="2:6" ht="15.75">
      <c r="B3" s="289" t="s">
        <v>202</v>
      </c>
      <c r="C3" s="289"/>
      <c r="D3" s="289"/>
      <c r="E3" s="289"/>
      <c r="F3" s="289"/>
    </row>
    <row r="4" spans="2:6" ht="12.75">
      <c r="B4" s="106" t="s">
        <v>0</v>
      </c>
      <c r="C4" s="107"/>
      <c r="D4" s="108"/>
      <c r="E4" s="109"/>
      <c r="F4" s="109"/>
    </row>
    <row r="6" ht="12.75">
      <c r="B6" s="110" t="s">
        <v>203</v>
      </c>
    </row>
    <row r="7" ht="13.5" thickBot="1"/>
    <row r="8" spans="2:13" ht="13.5" thickBot="1">
      <c r="B8" s="111"/>
      <c r="C8" s="112" t="s">
        <v>107</v>
      </c>
      <c r="D8" s="113"/>
      <c r="E8" s="113"/>
      <c r="F8" s="113"/>
      <c r="G8" s="113"/>
      <c r="H8" s="113"/>
      <c r="I8" s="113"/>
      <c r="J8" s="113"/>
      <c r="K8" s="114"/>
      <c r="L8" s="291"/>
      <c r="M8" s="292"/>
    </row>
    <row r="9" spans="2:11" s="118" customFormat="1" ht="60.75" thickBot="1">
      <c r="B9" s="115"/>
      <c r="C9" s="116" t="s">
        <v>80</v>
      </c>
      <c r="D9" s="116" t="s">
        <v>81</v>
      </c>
      <c r="E9" s="116" t="s">
        <v>124</v>
      </c>
      <c r="F9" s="116" t="s">
        <v>108</v>
      </c>
      <c r="G9" s="116" t="s">
        <v>109</v>
      </c>
      <c r="H9" s="116" t="s">
        <v>110</v>
      </c>
      <c r="I9" s="116" t="s">
        <v>85</v>
      </c>
      <c r="J9" s="116" t="s">
        <v>111</v>
      </c>
      <c r="K9" s="117" t="s">
        <v>112</v>
      </c>
    </row>
    <row r="10" spans="2:13" s="4" customFormat="1" ht="25.5">
      <c r="B10" s="126" t="s">
        <v>197</v>
      </c>
      <c r="C10" s="127">
        <v>80344900</v>
      </c>
      <c r="D10" s="128">
        <v>0</v>
      </c>
      <c r="E10" s="128">
        <v>0</v>
      </c>
      <c r="F10" s="129">
        <v>7963149</v>
      </c>
      <c r="G10" s="128">
        <v>-29757831</v>
      </c>
      <c r="H10" s="129">
        <v>102101644</v>
      </c>
      <c r="I10" s="129">
        <v>258508949</v>
      </c>
      <c r="J10" s="127">
        <v>0</v>
      </c>
      <c r="K10" s="141">
        <v>419160811</v>
      </c>
      <c r="M10" s="123"/>
    </row>
    <row r="11" spans="2:11" ht="25.5">
      <c r="B11" s="120" t="s">
        <v>113</v>
      </c>
      <c r="C11" s="121"/>
      <c r="D11" s="121"/>
      <c r="E11" s="121"/>
      <c r="F11" s="121"/>
      <c r="G11" s="121"/>
      <c r="H11" s="121"/>
      <c r="I11" s="121"/>
      <c r="J11" s="121"/>
      <c r="K11" s="122"/>
    </row>
    <row r="12" spans="2:11" s="4" customFormat="1" ht="13.5" thickBot="1">
      <c r="B12" s="132" t="s">
        <v>114</v>
      </c>
      <c r="C12" s="133">
        <f>+C10</f>
        <v>80344900</v>
      </c>
      <c r="D12" s="134"/>
      <c r="E12" s="134"/>
      <c r="F12" s="133">
        <f>+'DETYRIMET DHE KAPITALI'!E40</f>
        <v>7963149</v>
      </c>
      <c r="G12" s="134"/>
      <c r="H12" s="133">
        <f>+H10</f>
        <v>102101644</v>
      </c>
      <c r="I12" s="133">
        <f>+'DETYRIMET DHE KAPITALI'!E41</f>
        <v>258509087</v>
      </c>
      <c r="J12" s="133">
        <f>+J10</f>
        <v>0</v>
      </c>
      <c r="K12" s="135">
        <f>SUM(C12:J12)</f>
        <v>448918780</v>
      </c>
    </row>
    <row r="13" spans="2:11" ht="26.25" thickTop="1">
      <c r="B13" s="119" t="s">
        <v>115</v>
      </c>
      <c r="C13" s="130"/>
      <c r="D13" s="130"/>
      <c r="E13" s="130"/>
      <c r="F13" s="130"/>
      <c r="G13" s="130"/>
      <c r="H13" s="131">
        <f>'Pasq. te ardhura shpenzime'!D32</f>
        <v>297906022</v>
      </c>
      <c r="I13" s="130"/>
      <c r="J13" s="130"/>
      <c r="K13" s="90">
        <f>SUM(C13:J13)</f>
        <v>297906022</v>
      </c>
    </row>
    <row r="14" spans="2:11" ht="38.25">
      <c r="B14" s="119" t="s">
        <v>137</v>
      </c>
      <c r="C14" s="130">
        <v>2025</v>
      </c>
      <c r="D14" s="130"/>
      <c r="E14" s="130"/>
      <c r="F14" s="130"/>
      <c r="G14" s="130">
        <v>-31673044</v>
      </c>
      <c r="H14" s="131"/>
      <c r="I14" s="130">
        <v>120582</v>
      </c>
      <c r="J14" s="130"/>
      <c r="K14" s="90">
        <f>SUM(C14:J14)</f>
        <v>-31550437</v>
      </c>
    </row>
    <row r="15" spans="2:11" ht="12.75">
      <c r="B15" s="120" t="s">
        <v>116</v>
      </c>
      <c r="C15" s="121"/>
      <c r="D15" s="121"/>
      <c r="E15" s="121"/>
      <c r="F15" s="121"/>
      <c r="G15" s="121"/>
      <c r="H15" s="125"/>
      <c r="I15" s="121"/>
      <c r="J15" s="121"/>
      <c r="K15" s="90">
        <f>SUM(C15:J15)</f>
        <v>0</v>
      </c>
    </row>
    <row r="16" spans="2:11" ht="25.5">
      <c r="B16" s="120" t="s">
        <v>117</v>
      </c>
      <c r="C16" s="121"/>
      <c r="D16" s="121"/>
      <c r="E16" s="121"/>
      <c r="F16" s="125">
        <v>4519628</v>
      </c>
      <c r="G16" s="121"/>
      <c r="H16" s="124">
        <f>-F16</f>
        <v>-4519628</v>
      </c>
      <c r="I16" s="121"/>
      <c r="J16" s="121"/>
      <c r="K16" s="90">
        <f>SUM(C16:J16)</f>
        <v>0</v>
      </c>
    </row>
    <row r="17" spans="2:11" ht="25.5">
      <c r="B17" s="120" t="s">
        <v>118</v>
      </c>
      <c r="C17" s="121"/>
      <c r="D17" s="121"/>
      <c r="E17" s="121"/>
      <c r="F17" s="121"/>
      <c r="G17" s="121"/>
      <c r="H17" s="121"/>
      <c r="I17" s="121"/>
      <c r="J17" s="121"/>
      <c r="K17" s="90">
        <f aca="true" t="shared" si="0" ref="K17:K24">SUM(C17:J17)</f>
        <v>0</v>
      </c>
    </row>
    <row r="18" spans="2:11" ht="25.5">
      <c r="B18" s="120" t="s">
        <v>119</v>
      </c>
      <c r="C18" s="121"/>
      <c r="D18" s="121"/>
      <c r="E18" s="121"/>
      <c r="F18" s="121"/>
      <c r="G18" s="121"/>
      <c r="H18" s="125">
        <v>-97581878</v>
      </c>
      <c r="I18" s="124">
        <f>-H18</f>
        <v>97581878</v>
      </c>
      <c r="J18" s="121"/>
      <c r="K18" s="90">
        <f t="shared" si="0"/>
        <v>0</v>
      </c>
    </row>
    <row r="19" spans="2:11" ht="12.75">
      <c r="B19" s="120" t="s">
        <v>104</v>
      </c>
      <c r="C19" s="125"/>
      <c r="D19" s="124">
        <f>+'DETYRIMET DHE KAPITALI'!D37</f>
        <v>0</v>
      </c>
      <c r="E19" s="121"/>
      <c r="F19" s="121"/>
      <c r="G19" s="121"/>
      <c r="H19" s="121"/>
      <c r="I19" s="121"/>
      <c r="J19" s="121"/>
      <c r="K19" s="90">
        <f t="shared" si="0"/>
        <v>0</v>
      </c>
    </row>
    <row r="20" spans="2:11" ht="12.75">
      <c r="B20" s="120" t="s">
        <v>120</v>
      </c>
      <c r="C20" s="121"/>
      <c r="D20" s="121"/>
      <c r="E20" s="121"/>
      <c r="F20" s="121"/>
      <c r="G20" s="121"/>
      <c r="H20" s="121"/>
      <c r="I20" s="125"/>
      <c r="J20" s="121"/>
      <c r="K20" s="90">
        <f t="shared" si="0"/>
        <v>0</v>
      </c>
    </row>
    <row r="21" spans="2:11" ht="12.75">
      <c r="B21" s="120" t="s">
        <v>121</v>
      </c>
      <c r="C21" s="121"/>
      <c r="D21" s="121"/>
      <c r="E21" s="121"/>
      <c r="F21" s="121"/>
      <c r="G21" s="121"/>
      <c r="H21" s="121"/>
      <c r="I21" s="121"/>
      <c r="J21" s="124">
        <f>-J12</f>
        <v>0</v>
      </c>
      <c r="K21" s="90">
        <f t="shared" si="0"/>
        <v>0</v>
      </c>
    </row>
    <row r="22" spans="2:11" ht="12.75">
      <c r="B22" s="120" t="s">
        <v>122</v>
      </c>
      <c r="C22" s="121"/>
      <c r="D22" s="121"/>
      <c r="E22" s="124">
        <f>+'DETYRIMET DHE KAPITALI'!D38</f>
        <v>0</v>
      </c>
      <c r="F22" s="121"/>
      <c r="G22" s="121"/>
      <c r="H22" s="121"/>
      <c r="I22" s="121"/>
      <c r="J22" s="121"/>
      <c r="K22" s="90">
        <f t="shared" si="0"/>
        <v>0</v>
      </c>
    </row>
    <row r="23" spans="2:11" ht="26.25" thickBot="1">
      <c r="B23" s="138" t="s">
        <v>123</v>
      </c>
      <c r="C23" s="140">
        <v>0</v>
      </c>
      <c r="D23" s="139"/>
      <c r="E23" s="139"/>
      <c r="F23" s="139"/>
      <c r="G23" s="139"/>
      <c r="H23" s="139"/>
      <c r="I23" s="139"/>
      <c r="J23" s="139"/>
      <c r="K23" s="135">
        <f t="shared" si="0"/>
        <v>0</v>
      </c>
    </row>
    <row r="24" spans="2:11" s="4" customFormat="1" ht="27" thickBot="1" thickTop="1">
      <c r="B24" s="136" t="s">
        <v>204</v>
      </c>
      <c r="C24" s="137">
        <f>SUM(C12:C23)</f>
        <v>80346925</v>
      </c>
      <c r="D24" s="137">
        <f aca="true" t="shared" si="1" ref="D24:J24">SUM(D12:D23)</f>
        <v>0</v>
      </c>
      <c r="E24" s="137">
        <f t="shared" si="1"/>
        <v>0</v>
      </c>
      <c r="F24" s="137">
        <f t="shared" si="1"/>
        <v>12482777</v>
      </c>
      <c r="G24" s="137">
        <f t="shared" si="1"/>
        <v>-31673044</v>
      </c>
      <c r="H24" s="137">
        <f t="shared" si="1"/>
        <v>297906160</v>
      </c>
      <c r="I24" s="137">
        <f t="shared" si="1"/>
        <v>356211547</v>
      </c>
      <c r="J24" s="137">
        <f t="shared" si="1"/>
        <v>0</v>
      </c>
      <c r="K24" s="100">
        <f t="shared" si="0"/>
        <v>715274365</v>
      </c>
    </row>
    <row r="26" ht="12.75">
      <c r="K26" s="194"/>
    </row>
    <row r="27" ht="12.75">
      <c r="K27" s="218"/>
    </row>
  </sheetData>
  <sheetProtection/>
  <mergeCells count="3">
    <mergeCell ref="B1:F1"/>
    <mergeCell ref="B3:F3"/>
    <mergeCell ref="L8:M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Besa</cp:lastModifiedBy>
  <cp:lastPrinted>2007-03-30T14:06:18Z</cp:lastPrinted>
  <dcterms:created xsi:type="dcterms:W3CDTF">2008-12-18T11:22:46Z</dcterms:created>
  <dcterms:modified xsi:type="dcterms:W3CDTF">2011-07-27T08:58:14Z</dcterms:modified>
  <cp:category/>
  <cp:version/>
  <cp:contentType/>
  <cp:contentStatus/>
</cp:coreProperties>
</file>